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KAP DATA MAHASISWA UIN ANTASARI\rekap PMB 2017-2023\rekap pmb uin antasari 2019-2023\"/>
    </mc:Choice>
  </mc:AlternateContent>
  <bookViews>
    <workbookView xWindow="0" yWindow="0" windowWidth="28800" windowHeight="13620"/>
  </bookViews>
  <sheets>
    <sheet name="Rekap sesuai kuota awal OKKK" sheetId="73" r:id="rId1"/>
    <sheet name="Rkp sesuai kuota awal print ok" sheetId="74" r:id="rId2"/>
    <sheet name="BTA &amp; MOTIV" sheetId="62" r:id="rId3"/>
    <sheet name="GABUNG PIL 1 &amp; 2" sheetId="67" r:id="rId4"/>
  </sheets>
  <definedNames>
    <definedName name="_xlnm._FilterDatabase" localSheetId="0" hidden="1">'Rekap sesuai kuota awal OKKK'!$J$15:$AD$15</definedName>
    <definedName name="_xlnm._FilterDatabase" localSheetId="1" hidden="1">'Rkp sesuai kuota awal print ok'!$J$15:$AD$15</definedName>
    <definedName name="_xlnm.Print_Area" localSheetId="2">'BTA &amp; MOTIV'!$B$1:$AA$37</definedName>
    <definedName name="_xlnm.Print_Area" localSheetId="3">'GABUNG PIL 1 &amp; 2'!$B$1:$AN$37</definedName>
    <definedName name="_xlnm.Print_Area" localSheetId="0">'Rekap sesuai kuota awal OKKK'!$A$1:$BR$40</definedName>
    <definedName name="_xlnm.Print_Area" localSheetId="1">'Rkp sesuai kuota awal print ok'!$A$1:$BR$40</definedName>
  </definedNames>
  <calcPr calcId="162913"/>
</workbook>
</file>

<file path=xl/calcChain.xml><?xml version="1.0" encoding="utf-8"?>
<calcChain xmlns="http://schemas.openxmlformats.org/spreadsheetml/2006/main">
  <c r="BV41" i="74" l="1"/>
  <c r="BU41" i="74"/>
  <c r="BQ41" i="74"/>
  <c r="D25" i="74"/>
  <c r="D20" i="74"/>
  <c r="D34" i="74"/>
  <c r="D30" i="74"/>
  <c r="D39" i="74"/>
  <c r="BL21" i="74"/>
  <c r="BL22" i="74"/>
  <c r="BL23" i="74"/>
  <c r="BL24" i="74"/>
  <c r="BL8" i="74"/>
  <c r="BL9" i="74"/>
  <c r="BL10" i="74"/>
  <c r="BL11" i="74"/>
  <c r="BL12" i="74"/>
  <c r="BL13" i="74"/>
  <c r="BN13" i="74" s="1"/>
  <c r="BL14" i="74"/>
  <c r="BL15" i="74"/>
  <c r="BL16" i="74"/>
  <c r="BL17" i="74"/>
  <c r="BL18" i="74"/>
  <c r="BL19" i="74"/>
  <c r="BN19" i="74" s="1"/>
  <c r="BL31" i="74"/>
  <c r="BL32" i="74"/>
  <c r="BL33" i="74"/>
  <c r="BL26" i="74"/>
  <c r="BN26" i="74" s="1"/>
  <c r="BL27" i="74"/>
  <c r="BL28" i="74"/>
  <c r="BL29" i="74"/>
  <c r="BO29" i="74" s="1"/>
  <c r="BL35" i="74"/>
  <c r="BL36" i="74"/>
  <c r="BL37" i="74"/>
  <c r="BL38" i="74"/>
  <c r="BL39" i="74"/>
  <c r="BD21" i="74"/>
  <c r="BD22" i="74"/>
  <c r="BD23" i="74"/>
  <c r="BD24" i="74"/>
  <c r="BD8" i="74"/>
  <c r="BD9" i="74"/>
  <c r="BD10" i="74"/>
  <c r="BD11" i="74"/>
  <c r="BD12" i="74"/>
  <c r="BD13" i="74"/>
  <c r="BD14" i="74"/>
  <c r="BD15" i="74"/>
  <c r="BD16" i="74"/>
  <c r="BD17" i="74"/>
  <c r="BD18" i="74"/>
  <c r="BD19" i="74"/>
  <c r="BD31" i="74"/>
  <c r="BD32" i="74"/>
  <c r="BD33" i="74"/>
  <c r="BD34" i="74"/>
  <c r="BD26" i="74"/>
  <c r="BD27" i="74"/>
  <c r="BD28" i="74"/>
  <c r="BD29" i="74"/>
  <c r="BD35" i="74"/>
  <c r="BD36" i="74"/>
  <c r="BU36" i="74" s="1"/>
  <c r="BD37" i="74"/>
  <c r="BD38" i="74"/>
  <c r="BO21" i="74"/>
  <c r="BO24" i="74"/>
  <c r="BO8" i="74"/>
  <c r="BO9" i="74"/>
  <c r="BO12" i="74"/>
  <c r="BO13" i="74"/>
  <c r="BO14" i="74"/>
  <c r="BO15" i="74"/>
  <c r="BO18" i="74"/>
  <c r="BO19" i="74"/>
  <c r="BO31" i="74"/>
  <c r="BO26" i="74"/>
  <c r="BO27" i="74"/>
  <c r="BO28" i="74"/>
  <c r="BN21" i="74"/>
  <c r="BN22" i="74"/>
  <c r="BN24" i="74"/>
  <c r="BN8" i="74"/>
  <c r="BN9" i="74"/>
  <c r="BN10" i="74"/>
  <c r="BN12" i="74"/>
  <c r="BN14" i="74"/>
  <c r="BN15" i="74"/>
  <c r="BN16" i="74"/>
  <c r="BN18" i="74"/>
  <c r="BN31" i="74"/>
  <c r="BN32" i="74"/>
  <c r="BN27" i="74"/>
  <c r="BN28" i="74"/>
  <c r="BN29" i="74"/>
  <c r="Q21" i="74"/>
  <c r="AA21" i="74"/>
  <c r="BM21" i="74"/>
  <c r="Q22" i="74"/>
  <c r="AA22" i="74"/>
  <c r="Q23" i="74"/>
  <c r="AA23" i="74"/>
  <c r="BM23" i="74"/>
  <c r="Q24" i="74"/>
  <c r="BM24" i="74" s="1"/>
  <c r="AA24" i="74"/>
  <c r="Q8" i="74"/>
  <c r="AA8" i="74"/>
  <c r="BM8" i="74"/>
  <c r="Q9" i="74"/>
  <c r="BM9" i="74" s="1"/>
  <c r="AA9" i="74"/>
  <c r="Q10" i="74"/>
  <c r="AA10" i="74"/>
  <c r="BM10" i="74"/>
  <c r="Q11" i="74"/>
  <c r="BM11" i="74" s="1"/>
  <c r="AA11" i="74"/>
  <c r="Q12" i="74"/>
  <c r="AA12" i="74"/>
  <c r="BM12" i="74" s="1"/>
  <c r="Q13" i="74"/>
  <c r="AA13" i="74"/>
  <c r="BM13" i="74" s="1"/>
  <c r="Q14" i="74"/>
  <c r="AA14" i="74"/>
  <c r="BM14" i="74"/>
  <c r="Q15" i="74"/>
  <c r="AA15" i="74"/>
  <c r="BM15" i="74" s="1"/>
  <c r="Q17" i="74"/>
  <c r="AA17" i="74"/>
  <c r="BM17" i="74" s="1"/>
  <c r="Q18" i="74"/>
  <c r="AA18" i="74"/>
  <c r="BM18" i="74" s="1"/>
  <c r="Q19" i="74"/>
  <c r="AA19" i="74"/>
  <c r="BM19" i="74" s="1"/>
  <c r="Q31" i="74"/>
  <c r="BM31" i="74" s="1"/>
  <c r="AA31" i="74"/>
  <c r="Q32" i="74"/>
  <c r="AA32" i="74"/>
  <c r="AA34" i="74" s="1"/>
  <c r="Q33" i="74"/>
  <c r="BM33" i="74" s="1"/>
  <c r="AA33" i="74"/>
  <c r="Q26" i="74"/>
  <c r="BM26" i="74" s="1"/>
  <c r="AA26" i="74"/>
  <c r="Q27" i="74"/>
  <c r="AA27" i="74"/>
  <c r="BM27" i="74"/>
  <c r="Q28" i="74"/>
  <c r="AA28" i="74"/>
  <c r="Q29" i="74"/>
  <c r="AA29" i="74"/>
  <c r="BM29" i="74"/>
  <c r="N21" i="74"/>
  <c r="R21" i="74" s="1"/>
  <c r="AM21" i="74"/>
  <c r="BK21" i="74"/>
  <c r="N22" i="74"/>
  <c r="AM22" i="74"/>
  <c r="N23" i="74"/>
  <c r="R23" i="74"/>
  <c r="AM23" i="74"/>
  <c r="AM25" i="74" s="1"/>
  <c r="N24" i="74"/>
  <c r="R24" i="74" s="1"/>
  <c r="AM24" i="74"/>
  <c r="BK24" i="74"/>
  <c r="N8" i="74"/>
  <c r="R8" i="74"/>
  <c r="AM8" i="74"/>
  <c r="N9" i="74"/>
  <c r="R9" i="74"/>
  <c r="AM9" i="74"/>
  <c r="N10" i="74"/>
  <c r="R10" i="74" s="1"/>
  <c r="AM10" i="74"/>
  <c r="BK10" i="74" s="1"/>
  <c r="N11" i="74"/>
  <c r="R11" i="74"/>
  <c r="BK11" i="74" s="1"/>
  <c r="AM11" i="74"/>
  <c r="N12" i="74"/>
  <c r="R12" i="74"/>
  <c r="AM12" i="74"/>
  <c r="N13" i="74"/>
  <c r="R13" i="74" s="1"/>
  <c r="AM13" i="74"/>
  <c r="N14" i="74"/>
  <c r="R14" i="74"/>
  <c r="BK14" i="74" s="1"/>
  <c r="AM14" i="74"/>
  <c r="N15" i="74"/>
  <c r="R15" i="74"/>
  <c r="BK15" i="74" s="1"/>
  <c r="AM15" i="74"/>
  <c r="N16" i="74"/>
  <c r="Q16" i="74"/>
  <c r="R16" i="74"/>
  <c r="AA16" i="74"/>
  <c r="AM16" i="74"/>
  <c r="N17" i="74"/>
  <c r="R17" i="74" s="1"/>
  <c r="BK17" i="74" s="1"/>
  <c r="AM17" i="74"/>
  <c r="N18" i="74"/>
  <c r="R18" i="74"/>
  <c r="AM18" i="74"/>
  <c r="N19" i="74"/>
  <c r="R19" i="74" s="1"/>
  <c r="BK19" i="74" s="1"/>
  <c r="AM19" i="74"/>
  <c r="N31" i="74"/>
  <c r="R31" i="74"/>
  <c r="AM31" i="74"/>
  <c r="AM34" i="74" s="1"/>
  <c r="N32" i="74"/>
  <c r="R32" i="74" s="1"/>
  <c r="BK32" i="74" s="1"/>
  <c r="AM32" i="74"/>
  <c r="N33" i="74"/>
  <c r="AM33" i="74"/>
  <c r="N26" i="74"/>
  <c r="AM26" i="74"/>
  <c r="N27" i="74"/>
  <c r="R27" i="74" s="1"/>
  <c r="AM27" i="74"/>
  <c r="BK27" i="74"/>
  <c r="N28" i="74"/>
  <c r="AM28" i="74"/>
  <c r="N29" i="74"/>
  <c r="R29" i="74"/>
  <c r="BK29" i="74" s="1"/>
  <c r="AM29" i="74"/>
  <c r="N35" i="74"/>
  <c r="Q35" i="74"/>
  <c r="R35" i="74" s="1"/>
  <c r="AA35" i="74"/>
  <c r="AM35" i="74"/>
  <c r="N36" i="74"/>
  <c r="Q36" i="74"/>
  <c r="R36" i="74"/>
  <c r="BK36" i="74" s="1"/>
  <c r="AA36" i="74"/>
  <c r="AM36" i="74"/>
  <c r="N37" i="74"/>
  <c r="Q37" i="74"/>
  <c r="BM37" i="74" s="1"/>
  <c r="R37" i="74"/>
  <c r="BK37" i="74" s="1"/>
  <c r="AA37" i="74"/>
  <c r="AM37" i="74"/>
  <c r="N38" i="74"/>
  <c r="Q38" i="74"/>
  <c r="BM38" i="74" s="1"/>
  <c r="AA38" i="74"/>
  <c r="AM38" i="74"/>
  <c r="K21" i="74"/>
  <c r="X21" i="74"/>
  <c r="AI21" i="74"/>
  <c r="AT21" i="74"/>
  <c r="K22" i="74"/>
  <c r="BJ22" i="74" s="1"/>
  <c r="X22" i="74"/>
  <c r="AI22" i="74"/>
  <c r="AT22" i="74"/>
  <c r="K23" i="74"/>
  <c r="X23" i="74"/>
  <c r="AI23" i="74"/>
  <c r="AI25" i="74" s="1"/>
  <c r="AT23" i="74"/>
  <c r="K24" i="74"/>
  <c r="X24" i="74"/>
  <c r="AI24" i="74"/>
  <c r="AT24" i="74"/>
  <c r="K8" i="74"/>
  <c r="BJ8" i="74" s="1"/>
  <c r="X8" i="74"/>
  <c r="AI8" i="74"/>
  <c r="AT8" i="74"/>
  <c r="K9" i="74"/>
  <c r="X9" i="74"/>
  <c r="AI9" i="74"/>
  <c r="AT9" i="74"/>
  <c r="BJ9" i="74" s="1"/>
  <c r="K10" i="74"/>
  <c r="X10" i="74"/>
  <c r="AI10" i="74"/>
  <c r="AT10" i="74"/>
  <c r="BJ10" i="74"/>
  <c r="K11" i="74"/>
  <c r="X11" i="74"/>
  <c r="AI11" i="74"/>
  <c r="AT11" i="74"/>
  <c r="K12" i="74"/>
  <c r="BJ12" i="74" s="1"/>
  <c r="X12" i="74"/>
  <c r="X20" i="74" s="1"/>
  <c r="AI12" i="74"/>
  <c r="AT12" i="74"/>
  <c r="K13" i="74"/>
  <c r="X13" i="74"/>
  <c r="AI13" i="74"/>
  <c r="AT13" i="74"/>
  <c r="K14" i="74"/>
  <c r="X14" i="74"/>
  <c r="AI14" i="74"/>
  <c r="AT14" i="74"/>
  <c r="K15" i="74"/>
  <c r="X15" i="74"/>
  <c r="AI15" i="74"/>
  <c r="AT15" i="74"/>
  <c r="BJ15" i="74" s="1"/>
  <c r="K16" i="74"/>
  <c r="X16" i="74"/>
  <c r="AI16" i="74"/>
  <c r="AT16" i="74"/>
  <c r="BJ16" i="74"/>
  <c r="K17" i="74"/>
  <c r="BJ17" i="74" s="1"/>
  <c r="X17" i="74"/>
  <c r="AI17" i="74"/>
  <c r="AT17" i="74"/>
  <c r="K18" i="74"/>
  <c r="X18" i="74"/>
  <c r="AI18" i="74"/>
  <c r="AT18" i="74"/>
  <c r="K19" i="74"/>
  <c r="X19" i="74"/>
  <c r="BJ19" i="74" s="1"/>
  <c r="AI19" i="74"/>
  <c r="AT19" i="74"/>
  <c r="K31" i="74"/>
  <c r="X31" i="74"/>
  <c r="AI31" i="74"/>
  <c r="AI34" i="74" s="1"/>
  <c r="AT31" i="74"/>
  <c r="K32" i="74"/>
  <c r="X32" i="74"/>
  <c r="AI32" i="74"/>
  <c r="AT32" i="74"/>
  <c r="AT34" i="74" s="1"/>
  <c r="K33" i="74"/>
  <c r="X33" i="74"/>
  <c r="AI33" i="74"/>
  <c r="AT33" i="74"/>
  <c r="BJ33" i="74" s="1"/>
  <c r="K26" i="74"/>
  <c r="X26" i="74"/>
  <c r="AI26" i="74"/>
  <c r="AT26" i="74"/>
  <c r="AT30" i="74" s="1"/>
  <c r="BJ26" i="74"/>
  <c r="K27" i="74"/>
  <c r="X27" i="74"/>
  <c r="AI27" i="74"/>
  <c r="AT27" i="74"/>
  <c r="BJ27" i="74"/>
  <c r="K28" i="74"/>
  <c r="BJ28" i="74" s="1"/>
  <c r="X28" i="74"/>
  <c r="AI28" i="74"/>
  <c r="AT28" i="74"/>
  <c r="K29" i="74"/>
  <c r="BJ29" i="74" s="1"/>
  <c r="X29" i="74"/>
  <c r="X30" i="74" s="1"/>
  <c r="AI29" i="74"/>
  <c r="AT29" i="74"/>
  <c r="K35" i="74"/>
  <c r="X35" i="74"/>
  <c r="X39" i="74" s="1"/>
  <c r="AI35" i="74"/>
  <c r="AT35" i="74"/>
  <c r="K36" i="74"/>
  <c r="X36" i="74"/>
  <c r="AI36" i="74"/>
  <c r="AI39" i="74" s="1"/>
  <c r="AT36" i="74"/>
  <c r="K37" i="74"/>
  <c r="BJ37" i="74" s="1"/>
  <c r="X37" i="74"/>
  <c r="AI37" i="74"/>
  <c r="AT37" i="74"/>
  <c r="AT39" i="74" s="1"/>
  <c r="K38" i="74"/>
  <c r="X38" i="74"/>
  <c r="AI38" i="74"/>
  <c r="AT38" i="74"/>
  <c r="BJ38" i="74"/>
  <c r="F25" i="74"/>
  <c r="F20" i="74"/>
  <c r="F34" i="74"/>
  <c r="BI34" i="74" s="1"/>
  <c r="F30" i="74"/>
  <c r="F39" i="74"/>
  <c r="U25" i="74"/>
  <c r="U20" i="74"/>
  <c r="U34" i="74"/>
  <c r="U30" i="74"/>
  <c r="U39" i="74"/>
  <c r="AE25" i="74"/>
  <c r="AE20" i="74"/>
  <c r="AE34" i="74"/>
  <c r="AE30" i="74"/>
  <c r="AE39" i="74"/>
  <c r="AP25" i="74"/>
  <c r="AP20" i="74"/>
  <c r="AP34" i="74"/>
  <c r="AP30" i="74"/>
  <c r="AP39" i="74"/>
  <c r="BH25" i="74"/>
  <c r="BH40" i="74" s="1"/>
  <c r="BH20" i="74"/>
  <c r="BH34" i="74"/>
  <c r="BH30" i="74"/>
  <c r="BH39" i="74"/>
  <c r="BG25" i="74"/>
  <c r="BG20" i="74"/>
  <c r="BG34" i="74"/>
  <c r="BG30" i="74"/>
  <c r="BG39" i="74"/>
  <c r="BF25" i="74"/>
  <c r="BF20" i="74"/>
  <c r="BF34" i="74"/>
  <c r="BF30" i="74"/>
  <c r="BF39" i="74"/>
  <c r="BE25" i="74"/>
  <c r="BE20" i="74"/>
  <c r="BE34" i="74"/>
  <c r="BE30" i="74"/>
  <c r="BE39" i="74"/>
  <c r="BC39" i="74"/>
  <c r="BC40" i="74"/>
  <c r="BB25" i="74"/>
  <c r="BB20" i="74"/>
  <c r="BB34" i="74"/>
  <c r="BB30" i="74"/>
  <c r="BB39" i="74"/>
  <c r="BB40" i="74"/>
  <c r="BA25" i="74"/>
  <c r="BA20" i="74"/>
  <c r="BA34" i="74"/>
  <c r="BA30" i="74"/>
  <c r="BA39" i="74"/>
  <c r="BA40" i="74"/>
  <c r="AZ25" i="74"/>
  <c r="AZ20" i="74"/>
  <c r="AZ34" i="74"/>
  <c r="AZ30" i="74"/>
  <c r="AZ39" i="74"/>
  <c r="AZ40" i="74"/>
  <c r="AV21" i="74"/>
  <c r="AY21" i="74" s="1"/>
  <c r="AV22" i="74"/>
  <c r="AY22" i="74" s="1"/>
  <c r="AV23" i="74"/>
  <c r="AY23" i="74"/>
  <c r="AV24" i="74"/>
  <c r="AY24" i="74" s="1"/>
  <c r="AV8" i="74"/>
  <c r="AY8" i="74"/>
  <c r="AV9" i="74"/>
  <c r="AY9" i="74"/>
  <c r="AV10" i="74"/>
  <c r="AY10" i="74"/>
  <c r="AV11" i="74"/>
  <c r="AY11" i="74"/>
  <c r="AV12" i="74"/>
  <c r="AY12" i="74"/>
  <c r="AV13" i="74"/>
  <c r="AY13" i="74"/>
  <c r="AV14" i="74"/>
  <c r="AY14" i="74"/>
  <c r="AV15" i="74"/>
  <c r="AY15" i="74"/>
  <c r="AV16" i="74"/>
  <c r="AY16" i="74"/>
  <c r="AV17" i="74"/>
  <c r="AY17" i="74"/>
  <c r="AV18" i="74"/>
  <c r="AY18" i="74"/>
  <c r="AV19" i="74"/>
  <c r="AY19" i="74"/>
  <c r="AV31" i="74"/>
  <c r="AY31" i="74"/>
  <c r="AV32" i="74"/>
  <c r="AV33" i="74"/>
  <c r="AY33" i="74" s="1"/>
  <c r="AV26" i="74"/>
  <c r="AY26" i="74" s="1"/>
  <c r="AV27" i="74"/>
  <c r="AY27" i="74"/>
  <c r="AV28" i="74"/>
  <c r="AY28" i="74"/>
  <c r="AV29" i="74"/>
  <c r="AY29" i="74" s="1"/>
  <c r="AV35" i="74"/>
  <c r="AY35" i="74" s="1"/>
  <c r="AV36" i="74"/>
  <c r="AY36" i="74"/>
  <c r="AV37" i="74"/>
  <c r="AV38" i="74"/>
  <c r="AY38" i="74" s="1"/>
  <c r="AX25" i="74"/>
  <c r="AX40" i="74" s="1"/>
  <c r="AX20" i="74"/>
  <c r="AX34" i="74"/>
  <c r="AX30" i="74"/>
  <c r="AX39" i="74"/>
  <c r="AW25" i="74"/>
  <c r="AW40" i="74" s="1"/>
  <c r="AW20" i="74"/>
  <c r="AW34" i="74"/>
  <c r="AW30" i="74"/>
  <c r="AW39" i="74"/>
  <c r="AV25" i="74"/>
  <c r="AU25" i="74"/>
  <c r="AU40" i="74" s="1"/>
  <c r="AU20" i="74"/>
  <c r="AU34" i="74"/>
  <c r="AU30" i="74"/>
  <c r="AU39" i="74"/>
  <c r="AT25" i="74"/>
  <c r="AS25" i="74"/>
  <c r="AS20" i="74"/>
  <c r="AS34" i="74"/>
  <c r="AS30" i="74"/>
  <c r="AS39" i="74"/>
  <c r="AS40" i="74"/>
  <c r="AR25" i="74"/>
  <c r="AR20" i="74"/>
  <c r="AR34" i="74"/>
  <c r="AR30" i="74"/>
  <c r="AR39" i="74"/>
  <c r="AR40" i="74"/>
  <c r="AQ25" i="74"/>
  <c r="AQ20" i="74"/>
  <c r="AQ34" i="74"/>
  <c r="AQ30" i="74"/>
  <c r="AQ39" i="74"/>
  <c r="AQ40" i="74"/>
  <c r="AO21" i="74"/>
  <c r="AO25" i="74" s="1"/>
  <c r="AO22" i="74"/>
  <c r="AO23" i="74"/>
  <c r="AO24" i="74"/>
  <c r="AO8" i="74"/>
  <c r="AO9" i="74"/>
  <c r="AO10" i="74"/>
  <c r="AO11" i="74"/>
  <c r="AO12" i="74"/>
  <c r="AO13" i="74"/>
  <c r="AO14" i="74"/>
  <c r="AO15" i="74"/>
  <c r="AO16" i="74"/>
  <c r="AO17" i="74"/>
  <c r="AO18" i="74"/>
  <c r="AO19" i="74"/>
  <c r="AO31" i="74"/>
  <c r="AO34" i="74" s="1"/>
  <c r="AO32" i="74"/>
  <c r="AO33" i="74"/>
  <c r="AO26" i="74"/>
  <c r="AO27" i="74"/>
  <c r="AO28" i="74"/>
  <c r="AO29" i="74"/>
  <c r="AO35" i="74"/>
  <c r="AO36" i="74"/>
  <c r="AO37" i="74"/>
  <c r="AO38" i="74"/>
  <c r="AN25" i="74"/>
  <c r="AN20" i="74"/>
  <c r="AN40" i="74" s="1"/>
  <c r="AN34" i="74"/>
  <c r="AN30" i="74"/>
  <c r="AN39" i="74"/>
  <c r="AM30" i="74"/>
  <c r="AM39" i="74"/>
  <c r="AL25" i="74"/>
  <c r="AL20" i="74"/>
  <c r="AL34" i="74"/>
  <c r="AL30" i="74"/>
  <c r="AL39" i="74"/>
  <c r="AK25" i="74"/>
  <c r="AK20" i="74"/>
  <c r="AK40" i="74" s="1"/>
  <c r="AK34" i="74"/>
  <c r="AK30" i="74"/>
  <c r="AK39" i="74"/>
  <c r="AJ25" i="74"/>
  <c r="AJ20" i="74"/>
  <c r="AJ40" i="74" s="1"/>
  <c r="AJ34" i="74"/>
  <c r="AJ30" i="74"/>
  <c r="AJ39" i="74"/>
  <c r="AI30" i="74"/>
  <c r="AH25" i="74"/>
  <c r="AH20" i="74"/>
  <c r="AH40" i="74" s="1"/>
  <c r="AH34" i="74"/>
  <c r="AH30" i="74"/>
  <c r="AH39" i="74"/>
  <c r="AG25" i="74"/>
  <c r="AG20" i="74"/>
  <c r="AG40" i="74" s="1"/>
  <c r="AG34" i="74"/>
  <c r="AG30" i="74"/>
  <c r="AG39" i="74"/>
  <c r="AF25" i="74"/>
  <c r="AF20" i="74"/>
  <c r="AF34" i="74"/>
  <c r="AF30" i="74"/>
  <c r="AF39" i="74"/>
  <c r="AD25" i="74"/>
  <c r="AD20" i="74"/>
  <c r="AD34" i="74"/>
  <c r="AD30" i="74"/>
  <c r="AD39" i="74"/>
  <c r="AC21" i="74"/>
  <c r="AC22" i="74"/>
  <c r="AC23" i="74"/>
  <c r="AC24" i="74"/>
  <c r="AC8" i="74"/>
  <c r="AC9" i="74"/>
  <c r="AC10" i="74"/>
  <c r="AC11" i="74"/>
  <c r="AC12" i="74"/>
  <c r="AC13" i="74"/>
  <c r="AC14" i="74"/>
  <c r="AC16" i="74"/>
  <c r="AC17" i="74"/>
  <c r="AC18" i="74"/>
  <c r="AC19" i="74"/>
  <c r="AC31" i="74"/>
  <c r="AC32" i="74"/>
  <c r="AC33" i="74"/>
  <c r="AC34" i="74"/>
  <c r="AC26" i="74"/>
  <c r="AC30" i="74" s="1"/>
  <c r="AC27" i="74"/>
  <c r="AC28" i="74"/>
  <c r="AC29" i="74"/>
  <c r="AC35" i="74"/>
  <c r="AC39" i="74" s="1"/>
  <c r="AC36" i="74"/>
  <c r="AC37" i="74"/>
  <c r="AB40" i="74"/>
  <c r="AA25" i="74"/>
  <c r="AA20" i="74"/>
  <c r="AA30" i="74"/>
  <c r="AA39" i="74"/>
  <c r="Z25" i="74"/>
  <c r="Z40" i="74" s="1"/>
  <c r="Z20" i="74"/>
  <c r="Z34" i="74"/>
  <c r="Z30" i="74"/>
  <c r="Z39" i="74"/>
  <c r="Y25" i="74"/>
  <c r="Y20" i="74"/>
  <c r="Y34" i="74"/>
  <c r="Y30" i="74"/>
  <c r="Y39" i="74"/>
  <c r="X25" i="74"/>
  <c r="W25" i="74"/>
  <c r="W40" i="74" s="1"/>
  <c r="W20" i="74"/>
  <c r="W34" i="74"/>
  <c r="W30" i="74"/>
  <c r="W39" i="74"/>
  <c r="V25" i="74"/>
  <c r="V20" i="74"/>
  <c r="V34" i="74"/>
  <c r="V30" i="74"/>
  <c r="V39" i="74"/>
  <c r="T25" i="74"/>
  <c r="T40" i="74" s="1"/>
  <c r="T20" i="74"/>
  <c r="T34" i="74"/>
  <c r="T30" i="74"/>
  <c r="T39" i="74"/>
  <c r="S30" i="74"/>
  <c r="S40" i="74" s="1"/>
  <c r="S39" i="74"/>
  <c r="Q20" i="74"/>
  <c r="Q30" i="74"/>
  <c r="P25" i="74"/>
  <c r="P20" i="74"/>
  <c r="P34" i="74"/>
  <c r="P30" i="74"/>
  <c r="P39" i="74"/>
  <c r="O25" i="74"/>
  <c r="O20" i="74"/>
  <c r="O40" i="74" s="1"/>
  <c r="O34" i="74"/>
  <c r="O30" i="74"/>
  <c r="O39" i="74"/>
  <c r="N39" i="74"/>
  <c r="M25" i="74"/>
  <c r="M20" i="74"/>
  <c r="M34" i="74"/>
  <c r="M30" i="74"/>
  <c r="M39" i="74"/>
  <c r="L25" i="74"/>
  <c r="L20" i="74"/>
  <c r="L40" i="74" s="1"/>
  <c r="L34" i="74"/>
  <c r="L30" i="74"/>
  <c r="L39" i="74"/>
  <c r="K34" i="74"/>
  <c r="K30" i="74"/>
  <c r="K39" i="74"/>
  <c r="J25" i="74"/>
  <c r="J20" i="74"/>
  <c r="J34" i="74"/>
  <c r="J30" i="74"/>
  <c r="J39" i="74"/>
  <c r="I25" i="74"/>
  <c r="I20" i="74"/>
  <c r="I34" i="74"/>
  <c r="I30" i="74"/>
  <c r="I39" i="74"/>
  <c r="H25" i="74"/>
  <c r="H20" i="74"/>
  <c r="H40" i="74" s="1"/>
  <c r="H34" i="74"/>
  <c r="H30" i="74"/>
  <c r="H39" i="74"/>
  <c r="G25" i="74"/>
  <c r="G20" i="74"/>
  <c r="G40" i="74" s="1"/>
  <c r="G34" i="74"/>
  <c r="G30" i="74"/>
  <c r="G39" i="74"/>
  <c r="E21" i="74"/>
  <c r="E22" i="74"/>
  <c r="E23" i="74"/>
  <c r="E24" i="74"/>
  <c r="E25" i="74" s="1"/>
  <c r="E8" i="74"/>
  <c r="E9" i="74"/>
  <c r="E10" i="74"/>
  <c r="E11" i="74"/>
  <c r="E12" i="74"/>
  <c r="E20" i="74" s="1"/>
  <c r="E13" i="74"/>
  <c r="E14" i="74"/>
  <c r="E15" i="74"/>
  <c r="E16" i="74"/>
  <c r="E17" i="74"/>
  <c r="E18" i="74"/>
  <c r="E31" i="74"/>
  <c r="E32" i="74"/>
  <c r="E33" i="74"/>
  <c r="E34" i="74"/>
  <c r="E26" i="74"/>
  <c r="E30" i="74" s="1"/>
  <c r="E27" i="74"/>
  <c r="E28" i="74"/>
  <c r="E29" i="74"/>
  <c r="E35" i="74"/>
  <c r="E36" i="74"/>
  <c r="E37" i="74"/>
  <c r="C25" i="74"/>
  <c r="C20" i="74"/>
  <c r="C34" i="74"/>
  <c r="C30" i="74"/>
  <c r="C39" i="74"/>
  <c r="BQ39" i="74"/>
  <c r="BO35" i="74"/>
  <c r="BO36" i="74"/>
  <c r="BO37" i="74"/>
  <c r="BO38" i="74"/>
  <c r="BO39" i="74"/>
  <c r="BN35" i="74"/>
  <c r="BN39" i="74" s="1"/>
  <c r="BN36" i="74"/>
  <c r="BN37" i="74"/>
  <c r="BN38" i="74"/>
  <c r="BM36" i="74"/>
  <c r="BI39" i="74"/>
  <c r="BV38" i="74"/>
  <c r="BU38" i="74"/>
  <c r="BR38" i="74"/>
  <c r="BQ38" i="74"/>
  <c r="BI38" i="74"/>
  <c r="BV37" i="74"/>
  <c r="BU37" i="74"/>
  <c r="BR37" i="74"/>
  <c r="BQ37" i="74"/>
  <c r="BI37" i="74"/>
  <c r="BV36" i="74"/>
  <c r="BR36" i="74"/>
  <c r="BQ36" i="74"/>
  <c r="BI36" i="74"/>
  <c r="BV35" i="74"/>
  <c r="BQ35" i="74"/>
  <c r="BI35" i="74"/>
  <c r="BV33" i="74"/>
  <c r="BI33" i="74"/>
  <c r="BV32" i="74"/>
  <c r="BU32" i="74"/>
  <c r="BI32" i="74"/>
  <c r="BV31" i="74"/>
  <c r="BU31" i="74"/>
  <c r="BR31" i="74"/>
  <c r="BQ31" i="74"/>
  <c r="BI31" i="74"/>
  <c r="BV26" i="74"/>
  <c r="BV30" i="74" s="1"/>
  <c r="BV27" i="74"/>
  <c r="BV28" i="74"/>
  <c r="BV29" i="74"/>
  <c r="BU27" i="74"/>
  <c r="BU28" i="74"/>
  <c r="BU29" i="74"/>
  <c r="BT30" i="74"/>
  <c r="BS30" i="74"/>
  <c r="BR27" i="74"/>
  <c r="BR28" i="74"/>
  <c r="BR29" i="74"/>
  <c r="BQ26" i="74"/>
  <c r="BQ27" i="74"/>
  <c r="BQ28" i="74"/>
  <c r="BQ29" i="74"/>
  <c r="BQ30" i="74"/>
  <c r="BP30" i="74"/>
  <c r="BI29" i="74"/>
  <c r="BI28" i="74"/>
  <c r="BI27" i="74"/>
  <c r="BI26" i="74"/>
  <c r="BI25" i="74"/>
  <c r="BV24" i="74"/>
  <c r="BQ24" i="74"/>
  <c r="BI24" i="74"/>
  <c r="BV23" i="74"/>
  <c r="BU23" i="74"/>
  <c r="BI23" i="74"/>
  <c r="BU22" i="74"/>
  <c r="BR22" i="74"/>
  <c r="BI22" i="74"/>
  <c r="BV21" i="74"/>
  <c r="BU21" i="74"/>
  <c r="BR21" i="74"/>
  <c r="BQ21" i="74"/>
  <c r="BI21" i="74"/>
  <c r="BI20" i="74"/>
  <c r="BV19" i="74"/>
  <c r="BQ19" i="74"/>
  <c r="BI19" i="74"/>
  <c r="BV18" i="74"/>
  <c r="BQ18" i="74"/>
  <c r="BI18" i="74"/>
  <c r="BV17" i="74"/>
  <c r="BU17" i="74"/>
  <c r="BI17" i="74"/>
  <c r="BU16" i="74"/>
  <c r="BR16" i="74"/>
  <c r="BI16" i="74"/>
  <c r="BV15" i="74"/>
  <c r="BU15" i="74"/>
  <c r="BR15" i="74"/>
  <c r="BQ15" i="74"/>
  <c r="BP15" i="74"/>
  <c r="BI15" i="74"/>
  <c r="BV14" i="74"/>
  <c r="BU14" i="74"/>
  <c r="BR14" i="74"/>
  <c r="BQ14" i="74"/>
  <c r="BI14" i="74"/>
  <c r="BV13" i="74"/>
  <c r="BQ13" i="74"/>
  <c r="BI13" i="74"/>
  <c r="BV12" i="74"/>
  <c r="BQ12" i="74"/>
  <c r="BI12" i="74"/>
  <c r="BV11" i="74"/>
  <c r="BI11" i="74"/>
  <c r="BV10" i="74"/>
  <c r="BI10" i="74"/>
  <c r="BV9" i="74"/>
  <c r="BU9" i="74"/>
  <c r="BR9" i="74"/>
  <c r="BQ9" i="74"/>
  <c r="BI9" i="74"/>
  <c r="BV8" i="74"/>
  <c r="BU8" i="74"/>
  <c r="BR8" i="74"/>
  <c r="BQ8" i="74"/>
  <c r="BI8" i="74"/>
  <c r="BP30" i="73"/>
  <c r="BS30" i="73"/>
  <c r="BT30" i="73"/>
  <c r="BL21" i="73"/>
  <c r="BL22" i="73"/>
  <c r="BL23" i="73"/>
  <c r="BL24" i="73"/>
  <c r="BL26" i="73"/>
  <c r="BL27" i="73"/>
  <c r="BL30" i="73" s="1"/>
  <c r="BL28" i="73"/>
  <c r="BV28" i="73" s="1"/>
  <c r="BL29" i="73"/>
  <c r="BL31" i="73"/>
  <c r="BL34" i="73" s="1"/>
  <c r="BL32" i="73"/>
  <c r="BL33" i="73"/>
  <c r="BL35" i="73"/>
  <c r="BL36" i="73"/>
  <c r="BL37" i="73"/>
  <c r="BL38" i="73"/>
  <c r="BL9" i="73"/>
  <c r="BL10" i="73"/>
  <c r="BL11" i="73"/>
  <c r="BL12" i="73"/>
  <c r="BL13" i="73"/>
  <c r="BL14" i="73"/>
  <c r="BL15" i="73"/>
  <c r="BL16" i="73"/>
  <c r="BN16" i="73" s="1"/>
  <c r="BL17" i="73"/>
  <c r="BL18" i="73"/>
  <c r="BL19" i="73"/>
  <c r="BL8" i="73"/>
  <c r="BE30" i="73"/>
  <c r="AN25" i="73"/>
  <c r="AN20" i="73"/>
  <c r="AN40" i="73" s="1"/>
  <c r="AN30" i="73"/>
  <c r="AN39" i="73"/>
  <c r="AN34" i="73"/>
  <c r="S30" i="73"/>
  <c r="AP40" i="73"/>
  <c r="BI9" i="73"/>
  <c r="BI10" i="73"/>
  <c r="BI11" i="73"/>
  <c r="BI12" i="73"/>
  <c r="BI13" i="73"/>
  <c r="BI14" i="73"/>
  <c r="BI15" i="73"/>
  <c r="BI16" i="73"/>
  <c r="BI17" i="73"/>
  <c r="BI18" i="73"/>
  <c r="BI19" i="73"/>
  <c r="BI21" i="73"/>
  <c r="BI22" i="73"/>
  <c r="BI23" i="73"/>
  <c r="BI24" i="73"/>
  <c r="BI26" i="73"/>
  <c r="BI27" i="73"/>
  <c r="BI28" i="73"/>
  <c r="BI29" i="73"/>
  <c r="BI31" i="73"/>
  <c r="BI32" i="73"/>
  <c r="BI33" i="73"/>
  <c r="BI35" i="73"/>
  <c r="BI36" i="73"/>
  <c r="BI37" i="73"/>
  <c r="BI38" i="73"/>
  <c r="BI8" i="73"/>
  <c r="BE20" i="73"/>
  <c r="BE39" i="73"/>
  <c r="BE34" i="73"/>
  <c r="BE25" i="73"/>
  <c r="BV41" i="73"/>
  <c r="BV9" i="73"/>
  <c r="BV10" i="73"/>
  <c r="BV12" i="73"/>
  <c r="BV13" i="73"/>
  <c r="BV14" i="73"/>
  <c r="BV15" i="73"/>
  <c r="BV16" i="73"/>
  <c r="BV18" i="73"/>
  <c r="BV19" i="73"/>
  <c r="BV22" i="73"/>
  <c r="BV23" i="73"/>
  <c r="BV24" i="73"/>
  <c r="BV26" i="73"/>
  <c r="BV29" i="73"/>
  <c r="BV31" i="73"/>
  <c r="BV32" i="73"/>
  <c r="BV33" i="73"/>
  <c r="BV37" i="73"/>
  <c r="BV38" i="73"/>
  <c r="BV8" i="73"/>
  <c r="BO23" i="73"/>
  <c r="BO19" i="73"/>
  <c r="BQ12" i="73"/>
  <c r="BO15" i="73"/>
  <c r="BU41" i="73"/>
  <c r="BQ41" i="73"/>
  <c r="BH39" i="73"/>
  <c r="BG39" i="73"/>
  <c r="BF39" i="73"/>
  <c r="BC39" i="73"/>
  <c r="BC40" i="73"/>
  <c r="BB39" i="73"/>
  <c r="BA39" i="73"/>
  <c r="AZ39" i="73"/>
  <c r="AX39" i="73"/>
  <c r="AW39" i="73"/>
  <c r="AU39" i="73"/>
  <c r="AS39" i="73"/>
  <c r="AS40" i="73" s="1"/>
  <c r="AR39" i="73"/>
  <c r="AR40" i="73" s="1"/>
  <c r="AQ39" i="73"/>
  <c r="AP39" i="73"/>
  <c r="AL39" i="73"/>
  <c r="AK39" i="73"/>
  <c r="AJ39" i="73"/>
  <c r="AJ40" i="73" s="1"/>
  <c r="AH39" i="73"/>
  <c r="AG39" i="73"/>
  <c r="AF39" i="73"/>
  <c r="AE39" i="73"/>
  <c r="AD39" i="73"/>
  <c r="Z39" i="73"/>
  <c r="Y39" i="73"/>
  <c r="W39" i="73"/>
  <c r="V39" i="73"/>
  <c r="U39" i="73"/>
  <c r="T39" i="73"/>
  <c r="S39" i="73"/>
  <c r="S40" i="73" s="1"/>
  <c r="P39" i="73"/>
  <c r="O39" i="73"/>
  <c r="M39" i="73"/>
  <c r="L39" i="73"/>
  <c r="J39" i="73"/>
  <c r="J40" i="73" s="1"/>
  <c r="I39" i="73"/>
  <c r="H39" i="73"/>
  <c r="G39" i="73"/>
  <c r="F39" i="73"/>
  <c r="BI39" i="73" s="1"/>
  <c r="D39" i="73"/>
  <c r="C39" i="73"/>
  <c r="C40" i="73" s="1"/>
  <c r="BO38" i="73"/>
  <c r="BD38" i="73"/>
  <c r="AV38" i="73"/>
  <c r="AY38" i="73" s="1"/>
  <c r="AT38" i="73"/>
  <c r="AO38" i="73"/>
  <c r="AM38" i="73"/>
  <c r="AM39" i="73" s="1"/>
  <c r="AI38" i="73"/>
  <c r="AA38" i="73"/>
  <c r="X38" i="73"/>
  <c r="Q38" i="73"/>
  <c r="BM38" i="73"/>
  <c r="N38" i="73"/>
  <c r="R38" i="73" s="1"/>
  <c r="BK38" i="73" s="1"/>
  <c r="K38" i="73"/>
  <c r="BO37" i="73"/>
  <c r="BD37" i="73"/>
  <c r="BU37" i="73"/>
  <c r="AV37" i="73"/>
  <c r="AY37" i="73"/>
  <c r="AT37" i="73"/>
  <c r="AO37" i="73"/>
  <c r="AM37" i="73"/>
  <c r="AI37" i="73"/>
  <c r="AC37" i="73"/>
  <c r="AA37" i="73"/>
  <c r="BM37" i="73" s="1"/>
  <c r="X37" i="73"/>
  <c r="Q37" i="73"/>
  <c r="N37" i="73"/>
  <c r="K37" i="73"/>
  <c r="E37" i="73"/>
  <c r="BQ36" i="73"/>
  <c r="BD36" i="73"/>
  <c r="AV36" i="73"/>
  <c r="AY36" i="73"/>
  <c r="AT36" i="73"/>
  <c r="AO36" i="73"/>
  <c r="AM36" i="73"/>
  <c r="AI36" i="73"/>
  <c r="AC36" i="73"/>
  <c r="AA36" i="73"/>
  <c r="X36" i="73"/>
  <c r="R36" i="73"/>
  <c r="BK36" i="73" s="1"/>
  <c r="Q36" i="73"/>
  <c r="BM36" i="73" s="1"/>
  <c r="N36" i="73"/>
  <c r="K36" i="73"/>
  <c r="E36" i="73"/>
  <c r="BD35" i="73"/>
  <c r="AV35" i="73"/>
  <c r="AT35" i="73"/>
  <c r="AO35" i="73"/>
  <c r="AM35" i="73"/>
  <c r="AI35" i="73"/>
  <c r="AC35" i="73"/>
  <c r="AA35" i="73"/>
  <c r="X35" i="73"/>
  <c r="Q35" i="73"/>
  <c r="R35" i="73" s="1"/>
  <c r="N35" i="73"/>
  <c r="K35" i="73"/>
  <c r="E35" i="73"/>
  <c r="BH34" i="73"/>
  <c r="BG34" i="73"/>
  <c r="BF34" i="73"/>
  <c r="BF40" i="73" s="1"/>
  <c r="BB34" i="73"/>
  <c r="BA34" i="73"/>
  <c r="AZ34" i="73"/>
  <c r="AX34" i="73"/>
  <c r="AW34" i="73"/>
  <c r="AU34" i="73"/>
  <c r="AU40" i="73" s="1"/>
  <c r="AS34" i="73"/>
  <c r="AR34" i="73"/>
  <c r="AQ34" i="73"/>
  <c r="AP34" i="73"/>
  <c r="AL34" i="73"/>
  <c r="AK34" i="73"/>
  <c r="AJ34" i="73"/>
  <c r="AH34" i="73"/>
  <c r="AG34" i="73"/>
  <c r="AF34" i="73"/>
  <c r="AE34" i="73"/>
  <c r="AD34" i="73"/>
  <c r="Z34" i="73"/>
  <c r="Y34" i="73"/>
  <c r="W34" i="73"/>
  <c r="V34" i="73"/>
  <c r="U34" i="73"/>
  <c r="T34" i="73"/>
  <c r="T40" i="73" s="1"/>
  <c r="P34" i="73"/>
  <c r="O34" i="73"/>
  <c r="M34" i="73"/>
  <c r="L34" i="73"/>
  <c r="J34" i="73"/>
  <c r="I34" i="73"/>
  <c r="I40" i="73" s="1"/>
  <c r="H34" i="73"/>
  <c r="G34" i="73"/>
  <c r="F34" i="73"/>
  <c r="BI34" i="73" s="1"/>
  <c r="D34" i="73"/>
  <c r="C34" i="73"/>
  <c r="BD33" i="73"/>
  <c r="BR33" i="73" s="1"/>
  <c r="AY33" i="73"/>
  <c r="AV33" i="73"/>
  <c r="AT33" i="73"/>
  <c r="AO33" i="73"/>
  <c r="AM33" i="73"/>
  <c r="AI33" i="73"/>
  <c r="AI34" i="73" s="1"/>
  <c r="AC33" i="73"/>
  <c r="AA33" i="73"/>
  <c r="X33" i="73"/>
  <c r="Q33" i="73"/>
  <c r="N33" i="73"/>
  <c r="K33" i="73"/>
  <c r="BJ33" i="73" s="1"/>
  <c r="BJ34" i="73" s="1"/>
  <c r="E33" i="73"/>
  <c r="BO32" i="73"/>
  <c r="BQ32" i="73"/>
  <c r="BD32" i="73"/>
  <c r="AV32" i="73"/>
  <c r="AY32" i="73"/>
  <c r="AY34" i="73" s="1"/>
  <c r="AT32" i="73"/>
  <c r="AO32" i="73"/>
  <c r="AM32" i="73"/>
  <c r="AI32" i="73"/>
  <c r="AC32" i="73"/>
  <c r="AA32" i="73"/>
  <c r="BM32" i="73" s="1"/>
  <c r="BM34" i="73" s="1"/>
  <c r="X32" i="73"/>
  <c r="Q32" i="73"/>
  <c r="N32" i="73"/>
  <c r="K32" i="73"/>
  <c r="E32" i="73"/>
  <c r="BD31" i="73"/>
  <c r="AV31" i="73"/>
  <c r="AY31" i="73" s="1"/>
  <c r="AT31" i="73"/>
  <c r="AO31" i="73"/>
  <c r="AM31" i="73"/>
  <c r="BK31" i="73" s="1"/>
  <c r="AI31" i="73"/>
  <c r="AC31" i="73"/>
  <c r="AC34" i="73" s="1"/>
  <c r="AA31" i="73"/>
  <c r="X31" i="73"/>
  <c r="Q31" i="73"/>
  <c r="N31" i="73"/>
  <c r="N34" i="73"/>
  <c r="K31" i="73"/>
  <c r="E31" i="73"/>
  <c r="BH30" i="73"/>
  <c r="BG30" i="73"/>
  <c r="BF30" i="73"/>
  <c r="BB30" i="73"/>
  <c r="BA30" i="73"/>
  <c r="AZ30" i="73"/>
  <c r="AX30" i="73"/>
  <c r="AW30" i="73"/>
  <c r="AU30" i="73"/>
  <c r="AS30" i="73"/>
  <c r="AR30" i="73"/>
  <c r="AQ30" i="73"/>
  <c r="AP30" i="73"/>
  <c r="AL30" i="73"/>
  <c r="AK30" i="73"/>
  <c r="AJ30" i="73"/>
  <c r="AH30" i="73"/>
  <c r="AG30" i="73"/>
  <c r="AF30" i="73"/>
  <c r="AE30" i="73"/>
  <c r="AD30" i="73"/>
  <c r="Z30" i="73"/>
  <c r="Y30" i="73"/>
  <c r="W30" i="73"/>
  <c r="V30" i="73"/>
  <c r="U30" i="73"/>
  <c r="BI30" i="73" s="1"/>
  <c r="T30" i="73"/>
  <c r="P30" i="73"/>
  <c r="O30" i="73"/>
  <c r="M30" i="73"/>
  <c r="L30" i="73"/>
  <c r="J30" i="73"/>
  <c r="I30" i="73"/>
  <c r="H30" i="73"/>
  <c r="G30" i="73"/>
  <c r="F30" i="73"/>
  <c r="D30" i="73"/>
  <c r="C30" i="73"/>
  <c r="BN29" i="73"/>
  <c r="BD29" i="73"/>
  <c r="AV29" i="73"/>
  <c r="AY29" i="73" s="1"/>
  <c r="AT29" i="73"/>
  <c r="AO29" i="73"/>
  <c r="AM29" i="73"/>
  <c r="AI29" i="73"/>
  <c r="AC29" i="73"/>
  <c r="AA29" i="73"/>
  <c r="X29" i="73"/>
  <c r="Q29" i="73"/>
  <c r="R29" i="73" s="1"/>
  <c r="N29" i="73"/>
  <c r="K29" i="73"/>
  <c r="E29" i="73"/>
  <c r="BD28" i="73"/>
  <c r="AV28" i="73"/>
  <c r="AY28" i="73"/>
  <c r="AT28" i="73"/>
  <c r="AO28" i="73"/>
  <c r="AM28" i="73"/>
  <c r="AI28" i="73"/>
  <c r="AC28" i="73"/>
  <c r="AA28" i="73"/>
  <c r="X28" i="73"/>
  <c r="Q28" i="73"/>
  <c r="N28" i="73"/>
  <c r="K28" i="73"/>
  <c r="E28" i="73"/>
  <c r="BD27" i="73"/>
  <c r="AV27" i="73"/>
  <c r="AY27" i="73" s="1"/>
  <c r="AY30" i="73" s="1"/>
  <c r="AT27" i="73"/>
  <c r="AT30" i="73" s="1"/>
  <c r="AO27" i="73"/>
  <c r="AM27" i="73"/>
  <c r="AI27" i="73"/>
  <c r="AC27" i="73"/>
  <c r="AA27" i="73"/>
  <c r="BM27" i="73"/>
  <c r="X27" i="73"/>
  <c r="Q27" i="73"/>
  <c r="N27" i="73"/>
  <c r="R27" i="73" s="1"/>
  <c r="BK27" i="73" s="1"/>
  <c r="K27" i="73"/>
  <c r="E27" i="73"/>
  <c r="E30" i="73" s="1"/>
  <c r="BO26" i="73"/>
  <c r="BD26" i="73"/>
  <c r="AV26" i="73"/>
  <c r="AY26" i="73" s="1"/>
  <c r="AT26" i="73"/>
  <c r="AO26" i="73"/>
  <c r="AM26" i="73"/>
  <c r="AI26" i="73"/>
  <c r="AC26" i="73"/>
  <c r="AA26" i="73"/>
  <c r="X26" i="73"/>
  <c r="Q26" i="73"/>
  <c r="N26" i="73"/>
  <c r="K26" i="73"/>
  <c r="E26" i="73"/>
  <c r="BH25" i="73"/>
  <c r="BG25" i="73"/>
  <c r="BF25" i="73"/>
  <c r="BB25" i="73"/>
  <c r="BA25" i="73"/>
  <c r="AZ25" i="73"/>
  <c r="AX25" i="73"/>
  <c r="AW25" i="73"/>
  <c r="AU25" i="73"/>
  <c r="AS25" i="73"/>
  <c r="AR25" i="73"/>
  <c r="AQ25" i="73"/>
  <c r="AP25" i="73"/>
  <c r="AL25" i="73"/>
  <c r="AK25" i="73"/>
  <c r="AJ25" i="73"/>
  <c r="AH25" i="73"/>
  <c r="AG25" i="73"/>
  <c r="AF25" i="73"/>
  <c r="AE25" i="73"/>
  <c r="AD25" i="73"/>
  <c r="Z25" i="73"/>
  <c r="Y25" i="73"/>
  <c r="W25" i="73"/>
  <c r="V25" i="73"/>
  <c r="U25" i="73"/>
  <c r="T25" i="73"/>
  <c r="P25" i="73"/>
  <c r="P40" i="73" s="1"/>
  <c r="O25" i="73"/>
  <c r="O40" i="73" s="1"/>
  <c r="M25" i="73"/>
  <c r="L25" i="73"/>
  <c r="J25" i="73"/>
  <c r="I25" i="73"/>
  <c r="H25" i="73"/>
  <c r="G25" i="73"/>
  <c r="G40" i="73" s="1"/>
  <c r="F25" i="73"/>
  <c r="BI25" i="73" s="1"/>
  <c r="D25" i="73"/>
  <c r="C25" i="73"/>
  <c r="BQ24" i="73"/>
  <c r="BD24" i="73"/>
  <c r="AV24" i="73"/>
  <c r="AY24" i="73" s="1"/>
  <c r="AT24" i="73"/>
  <c r="AO24" i="73"/>
  <c r="AM24" i="73"/>
  <c r="AI24" i="73"/>
  <c r="AC24" i="73"/>
  <c r="AC25" i="73" s="1"/>
  <c r="AA24" i="73"/>
  <c r="X24" i="73"/>
  <c r="Q24" i="73"/>
  <c r="N24" i="73"/>
  <c r="K24" i="73"/>
  <c r="E24" i="73"/>
  <c r="BN23" i="73"/>
  <c r="BD23" i="73"/>
  <c r="AV23" i="73"/>
  <c r="AY23" i="73" s="1"/>
  <c r="AT23" i="73"/>
  <c r="AO23" i="73"/>
  <c r="AM23" i="73"/>
  <c r="AI23" i="73"/>
  <c r="AC23" i="73"/>
  <c r="AA23" i="73"/>
  <c r="X23" i="73"/>
  <c r="Q23" i="73"/>
  <c r="N23" i="73"/>
  <c r="K23" i="73"/>
  <c r="E23" i="73"/>
  <c r="BN22" i="73"/>
  <c r="BD22" i="73"/>
  <c r="BR22" i="73"/>
  <c r="AV22" i="73"/>
  <c r="AY22" i="73" s="1"/>
  <c r="AT22" i="73"/>
  <c r="AO22" i="73"/>
  <c r="AM22" i="73"/>
  <c r="AI22" i="73"/>
  <c r="AC22" i="73"/>
  <c r="AA22" i="73"/>
  <c r="X22" i="73"/>
  <c r="Q22" i="73"/>
  <c r="N22" i="73"/>
  <c r="K22" i="73"/>
  <c r="K25" i="73" s="1"/>
  <c r="E22" i="73"/>
  <c r="BD21" i="73"/>
  <c r="AV21" i="73"/>
  <c r="AT21" i="73"/>
  <c r="AO21" i="73"/>
  <c r="AO25" i="73" s="1"/>
  <c r="AM21" i="73"/>
  <c r="AI21" i="73"/>
  <c r="AC21" i="73"/>
  <c r="AA21" i="73"/>
  <c r="X21" i="73"/>
  <c r="Q21" i="73"/>
  <c r="Q25" i="73" s="1"/>
  <c r="N21" i="73"/>
  <c r="K21" i="73"/>
  <c r="E21" i="73"/>
  <c r="BH20" i="73"/>
  <c r="BH40" i="73" s="1"/>
  <c r="BG20" i="73"/>
  <c r="BF20" i="73"/>
  <c r="BB20" i="73"/>
  <c r="BA20" i="73"/>
  <c r="AZ20" i="73"/>
  <c r="AX20" i="73"/>
  <c r="AX40" i="73" s="1"/>
  <c r="AW20" i="73"/>
  <c r="AU20" i="73"/>
  <c r="AS20" i="73"/>
  <c r="AR20" i="73"/>
  <c r="AQ20" i="73"/>
  <c r="AP20" i="73"/>
  <c r="AL20" i="73"/>
  <c r="AL40" i="73" s="1"/>
  <c r="AK20" i="73"/>
  <c r="AJ20" i="73"/>
  <c r="AH20" i="73"/>
  <c r="AG20" i="73"/>
  <c r="AF20" i="73"/>
  <c r="AF40" i="73" s="1"/>
  <c r="AE20" i="73"/>
  <c r="AE40" i="73" s="1"/>
  <c r="AD20" i="73"/>
  <c r="Z20" i="73"/>
  <c r="Y20" i="73"/>
  <c r="W20" i="73"/>
  <c r="W40" i="73"/>
  <c r="V20" i="73"/>
  <c r="V40" i="73" s="1"/>
  <c r="U20" i="73"/>
  <c r="T20" i="73"/>
  <c r="P20" i="73"/>
  <c r="O20" i="73"/>
  <c r="M20" i="73"/>
  <c r="L20" i="73"/>
  <c r="L40" i="73" s="1"/>
  <c r="J20" i="73"/>
  <c r="I20" i="73"/>
  <c r="H20" i="73"/>
  <c r="G20" i="73"/>
  <c r="F20" i="73"/>
  <c r="D20" i="73"/>
  <c r="D40" i="73" s="1"/>
  <c r="C20" i="73"/>
  <c r="BD19" i="73"/>
  <c r="BU19" i="73"/>
  <c r="AV19" i="73"/>
  <c r="AY19" i="73"/>
  <c r="AT19" i="73"/>
  <c r="BJ19" i="73" s="1"/>
  <c r="AO19" i="73"/>
  <c r="AM19" i="73"/>
  <c r="AI19" i="73"/>
  <c r="AC19" i="73"/>
  <c r="AA19" i="73"/>
  <c r="BM19" i="73" s="1"/>
  <c r="X19" i="73"/>
  <c r="Q19" i="73"/>
  <c r="N19" i="73"/>
  <c r="K19" i="73"/>
  <c r="BN18" i="73"/>
  <c r="BQ18" i="73"/>
  <c r="BD18" i="73"/>
  <c r="AV18" i="73"/>
  <c r="AY18" i="73" s="1"/>
  <c r="AT18" i="73"/>
  <c r="AO18" i="73"/>
  <c r="AM18" i="73"/>
  <c r="AI18" i="73"/>
  <c r="AC18" i="73"/>
  <c r="AA18" i="73"/>
  <c r="X18" i="73"/>
  <c r="Q18" i="73"/>
  <c r="BM18" i="73" s="1"/>
  <c r="N18" i="73"/>
  <c r="K18" i="73"/>
  <c r="E18" i="73"/>
  <c r="BO17" i="73"/>
  <c r="BD17" i="73"/>
  <c r="AV17" i="73"/>
  <c r="AY17" i="73" s="1"/>
  <c r="AT17" i="73"/>
  <c r="AO17" i="73"/>
  <c r="AM17" i="73"/>
  <c r="AI17" i="73"/>
  <c r="AC17" i="73"/>
  <c r="AA17" i="73"/>
  <c r="X17" i="73"/>
  <c r="Q17" i="73"/>
  <c r="N17" i="73"/>
  <c r="K17" i="73"/>
  <c r="BJ17" i="73" s="1"/>
  <c r="E17" i="73"/>
  <c r="BD16" i="73"/>
  <c r="BU16" i="73" s="1"/>
  <c r="AV16" i="73"/>
  <c r="AY16" i="73"/>
  <c r="AT16" i="73"/>
  <c r="AO16" i="73"/>
  <c r="AM16" i="73"/>
  <c r="AI16" i="73"/>
  <c r="AC16" i="73"/>
  <c r="AA16" i="73"/>
  <c r="X16" i="73"/>
  <c r="Q16" i="73"/>
  <c r="N16" i="73"/>
  <c r="R16" i="73" s="1"/>
  <c r="BK16" i="73" s="1"/>
  <c r="K16" i="73"/>
  <c r="BJ16" i="73" s="1"/>
  <c r="E16" i="73"/>
  <c r="BD15" i="73"/>
  <c r="AV15" i="73"/>
  <c r="AY15" i="73"/>
  <c r="AT15" i="73"/>
  <c r="BJ15" i="73" s="1"/>
  <c r="AO15" i="73"/>
  <c r="AM15" i="73"/>
  <c r="AI15" i="73"/>
  <c r="AA15" i="73"/>
  <c r="X15" i="73"/>
  <c r="Q15" i="73"/>
  <c r="BM15" i="73" s="1"/>
  <c r="N15" i="73"/>
  <c r="K15" i="73"/>
  <c r="E15" i="73"/>
  <c r="BO14" i="73"/>
  <c r="BD14" i="73"/>
  <c r="AV14" i="73"/>
  <c r="AY14" i="73" s="1"/>
  <c r="AY20" i="73" s="1"/>
  <c r="AT14" i="73"/>
  <c r="AO14" i="73"/>
  <c r="AM14" i="73"/>
  <c r="AI14" i="73"/>
  <c r="AC14" i="73"/>
  <c r="AA14" i="73"/>
  <c r="BM14" i="73" s="1"/>
  <c r="X14" i="73"/>
  <c r="Q14" i="73"/>
  <c r="N14" i="73"/>
  <c r="K14" i="73"/>
  <c r="E14" i="73"/>
  <c r="BO13" i="73"/>
  <c r="BD13" i="73"/>
  <c r="BR13" i="73" s="1"/>
  <c r="AV13" i="73"/>
  <c r="AY13" i="73"/>
  <c r="AT13" i="73"/>
  <c r="AO13" i="73"/>
  <c r="AM13" i="73"/>
  <c r="AI13" i="73"/>
  <c r="AC13" i="73"/>
  <c r="AA13" i="73"/>
  <c r="X13" i="73"/>
  <c r="Q13" i="73"/>
  <c r="R13" i="73" s="1"/>
  <c r="BK13" i="73" s="1"/>
  <c r="N13" i="73"/>
  <c r="K13" i="73"/>
  <c r="E13" i="73"/>
  <c r="BO12" i="73"/>
  <c r="BD12" i="73"/>
  <c r="BU12" i="73" s="1"/>
  <c r="AV12" i="73"/>
  <c r="AY12" i="73" s="1"/>
  <c r="AT12" i="73"/>
  <c r="AO12" i="73"/>
  <c r="AM12" i="73"/>
  <c r="AI12" i="73"/>
  <c r="AI20" i="73" s="1"/>
  <c r="AC12" i="73"/>
  <c r="AA12" i="73"/>
  <c r="X12" i="73"/>
  <c r="Q12" i="73"/>
  <c r="BM12" i="73"/>
  <c r="N12" i="73"/>
  <c r="R12" i="73"/>
  <c r="BK12" i="73" s="1"/>
  <c r="K12" i="73"/>
  <c r="E12" i="73"/>
  <c r="BD11" i="73"/>
  <c r="AV11" i="73"/>
  <c r="AY11" i="73"/>
  <c r="AT11" i="73"/>
  <c r="AO11" i="73"/>
  <c r="AM11" i="73"/>
  <c r="AI11" i="73"/>
  <c r="AC11" i="73"/>
  <c r="AA11" i="73"/>
  <c r="BM11" i="73" s="1"/>
  <c r="X11" i="73"/>
  <c r="Q11" i="73"/>
  <c r="N11" i="73"/>
  <c r="K11" i="73"/>
  <c r="E11" i="73"/>
  <c r="BQ10" i="73"/>
  <c r="BD10" i="73"/>
  <c r="AV10" i="73"/>
  <c r="AY10" i="73"/>
  <c r="AT10" i="73"/>
  <c r="AO10" i="73"/>
  <c r="AM10" i="73"/>
  <c r="AI10" i="73"/>
  <c r="AC10" i="73"/>
  <c r="AA10" i="73"/>
  <c r="X10" i="73"/>
  <c r="Q10" i="73"/>
  <c r="BM10" i="73" s="1"/>
  <c r="N10" i="73"/>
  <c r="R10" i="73" s="1"/>
  <c r="BK10" i="73" s="1"/>
  <c r="K10" i="73"/>
  <c r="E10" i="73"/>
  <c r="BQ9" i="73"/>
  <c r="BN9" i="73"/>
  <c r="BO9" i="73"/>
  <c r="BD9" i="73"/>
  <c r="AV9" i="73"/>
  <c r="AY9" i="73" s="1"/>
  <c r="AT9" i="73"/>
  <c r="AO9" i="73"/>
  <c r="AM9" i="73"/>
  <c r="AM20" i="73" s="1"/>
  <c r="AI9" i="73"/>
  <c r="AC9" i="73"/>
  <c r="AA9" i="73"/>
  <c r="X9" i="73"/>
  <c r="Q9" i="73"/>
  <c r="BM9" i="73" s="1"/>
  <c r="N9" i="73"/>
  <c r="K9" i="73"/>
  <c r="E9" i="73"/>
  <c r="BQ8" i="73"/>
  <c r="BN8" i="73"/>
  <c r="BD8" i="73"/>
  <c r="AV8" i="73"/>
  <c r="AY8" i="73"/>
  <c r="AT8" i="73"/>
  <c r="AO8" i="73"/>
  <c r="AM8" i="73"/>
  <c r="AI8" i="73"/>
  <c r="AC8" i="73"/>
  <c r="AA8" i="73"/>
  <c r="AA20" i="73" s="1"/>
  <c r="X8" i="73"/>
  <c r="X20" i="73" s="1"/>
  <c r="Q8" i="73"/>
  <c r="BM8" i="73" s="1"/>
  <c r="N8" i="73"/>
  <c r="R8" i="73" s="1"/>
  <c r="K8" i="73"/>
  <c r="E8" i="73"/>
  <c r="BJ13" i="73"/>
  <c r="BK29" i="73"/>
  <c r="R15" i="73"/>
  <c r="BK15" i="73" s="1"/>
  <c r="BM17" i="73"/>
  <c r="BJ18" i="73"/>
  <c r="R19" i="73"/>
  <c r="BK19" i="73"/>
  <c r="BM29" i="73"/>
  <c r="R32" i="73"/>
  <c r="BK32" i="73"/>
  <c r="Q39" i="73"/>
  <c r="AV39" i="73"/>
  <c r="R37" i="73"/>
  <c r="BK37" i="73" s="1"/>
  <c r="R11" i="73"/>
  <c r="BK11" i="73"/>
  <c r="BJ23" i="73"/>
  <c r="BM24" i="73"/>
  <c r="X34" i="73"/>
  <c r="X39" i="73"/>
  <c r="BV34" i="73"/>
  <c r="AI39" i="73"/>
  <c r="BO35" i="73"/>
  <c r="R14" i="73"/>
  <c r="BK14" i="73"/>
  <c r="BQ16" i="73"/>
  <c r="BU18" i="73"/>
  <c r="BR19" i="73"/>
  <c r="E25" i="73"/>
  <c r="BD25" i="73"/>
  <c r="R28" i="73"/>
  <c r="BK28" i="73" s="1"/>
  <c r="AC30" i="73"/>
  <c r="BJ31" i="73"/>
  <c r="BD34" i="73"/>
  <c r="AC39" i="73"/>
  <c r="BJ37" i="73"/>
  <c r="BJ14" i="73"/>
  <c r="BQ19" i="73"/>
  <c r="BO22" i="73"/>
  <c r="R24" i="73"/>
  <c r="BK24" i="73" s="1"/>
  <c r="X30" i="73"/>
  <c r="AM30" i="73"/>
  <c r="AY35" i="73"/>
  <c r="AY39" i="73" s="1"/>
  <c r="BU38" i="73"/>
  <c r="K20" i="73"/>
  <c r="BJ10" i="73"/>
  <c r="BJ9" i="73"/>
  <c r="BJ12" i="73"/>
  <c r="BM13" i="73"/>
  <c r="BN19" i="73"/>
  <c r="BJ22" i="73"/>
  <c r="BM22" i="73"/>
  <c r="BJ26" i="73"/>
  <c r="AA30" i="73"/>
  <c r="BD30" i="73"/>
  <c r="BJ28" i="73"/>
  <c r="E34" i="73"/>
  <c r="AM34" i="73"/>
  <c r="BJ35" i="73"/>
  <c r="AO39" i="73"/>
  <c r="BD39" i="73"/>
  <c r="BJ38" i="73"/>
  <c r="BJ39" i="73" s="1"/>
  <c r="BU29" i="73"/>
  <c r="H40" i="73"/>
  <c r="BR29" i="73"/>
  <c r="BQ29" i="73"/>
  <c r="BQ23" i="73"/>
  <c r="BR23" i="73"/>
  <c r="BU23" i="73"/>
  <c r="BP15" i="73"/>
  <c r="BG40" i="73"/>
  <c r="AV30" i="73"/>
  <c r="BU32" i="73"/>
  <c r="BN32" i="73"/>
  <c r="BR32" i="73"/>
  <c r="BO28" i="73"/>
  <c r="BR27" i="73"/>
  <c r="BQ26" i="73"/>
  <c r="BO24" i="73"/>
  <c r="BU21" i="73"/>
  <c r="BN21" i="73"/>
  <c r="BN25" i="73" s="1"/>
  <c r="AY21" i="73"/>
  <c r="AY25" i="73"/>
  <c r="N39" i="73"/>
  <c r="BJ8" i="73"/>
  <c r="BO8" i="73"/>
  <c r="BN10" i="73"/>
  <c r="BU10" i="73"/>
  <c r="BN12" i="73"/>
  <c r="BQ13" i="73"/>
  <c r="BU14" i="73"/>
  <c r="BR16" i="73"/>
  <c r="R17" i="73"/>
  <c r="BK17" i="73" s="1"/>
  <c r="AZ40" i="73"/>
  <c r="BM26" i="73"/>
  <c r="BM30" i="73" s="1"/>
  <c r="Q30" i="73"/>
  <c r="AI30" i="73"/>
  <c r="BR10" i="73"/>
  <c r="BN11" i="73"/>
  <c r="BO10" i="73"/>
  <c r="BU13" i="73"/>
  <c r="BN14" i="73"/>
  <c r="BR15" i="73"/>
  <c r="BN15" i="73"/>
  <c r="BQ15" i="73"/>
  <c r="Q34" i="73"/>
  <c r="BM31" i="73"/>
  <c r="R31" i="73"/>
  <c r="BO31" i="73"/>
  <c r="BO34" i="73" s="1"/>
  <c r="BU31" i="73"/>
  <c r="BN31" i="73"/>
  <c r="BR31" i="73"/>
  <c r="BQ31" i="73"/>
  <c r="BR14" i="73"/>
  <c r="BR8" i="73"/>
  <c r="BU8" i="73"/>
  <c r="BP10" i="73"/>
  <c r="BJ11" i="73"/>
  <c r="BP11" i="73"/>
  <c r="BR12" i="73"/>
  <c r="BN13" i="73"/>
  <c r="BQ14" i="73"/>
  <c r="BU15" i="73"/>
  <c r="BO18" i="73"/>
  <c r="BR18" i="73"/>
  <c r="AA25" i="73"/>
  <c r="AM25" i="73"/>
  <c r="AM40" i="73" s="1"/>
  <c r="BO21" i="73"/>
  <c r="BO25" i="73" s="1"/>
  <c r="BU22" i="73"/>
  <c r="BQ22" i="73"/>
  <c r="BJ24" i="73"/>
  <c r="M40" i="73"/>
  <c r="AB40" i="73"/>
  <c r="BA40" i="73"/>
  <c r="BU26" i="73"/>
  <c r="BN26" i="73"/>
  <c r="BR26" i="73"/>
  <c r="BR30" i="73" s="1"/>
  <c r="BM28" i="73"/>
  <c r="BJ29" i="73"/>
  <c r="BJ32" i="73"/>
  <c r="AV34" i="73"/>
  <c r="AT39" i="73"/>
  <c r="BJ36" i="73"/>
  <c r="K39" i="73"/>
  <c r="BQ21" i="73"/>
  <c r="BU24" i="73"/>
  <c r="BN24" i="73"/>
  <c r="BR24" i="73"/>
  <c r="AG40" i="73"/>
  <c r="AW40" i="73"/>
  <c r="BB40" i="73"/>
  <c r="BM33" i="73"/>
  <c r="R33" i="73"/>
  <c r="BO33" i="73"/>
  <c r="BU33" i="73"/>
  <c r="BN33" i="73"/>
  <c r="E39" i="73"/>
  <c r="AI25" i="73"/>
  <c r="AT25" i="73"/>
  <c r="BR21" i="73"/>
  <c r="U40" i="73"/>
  <c r="Y40" i="73"/>
  <c r="AD40" i="73"/>
  <c r="AH40" i="73"/>
  <c r="R26" i="73"/>
  <c r="R30" i="73" s="1"/>
  <c r="BK26" i="73"/>
  <c r="BK30" i="73" s="1"/>
  <c r="N30" i="73"/>
  <c r="AO30" i="73"/>
  <c r="AO34" i="73"/>
  <c r="BQ33" i="73"/>
  <c r="BQ28" i="73"/>
  <c r="BQ35" i="73"/>
  <c r="BU36" i="73"/>
  <c r="BQ37" i="73"/>
  <c r="BQ38" i="73"/>
  <c r="BR28" i="73"/>
  <c r="BO29" i="73"/>
  <c r="K30" i="73"/>
  <c r="BM35" i="73"/>
  <c r="BM39" i="73" s="1"/>
  <c r="BO36" i="73"/>
  <c r="BR37" i="73"/>
  <c r="BR38" i="73"/>
  <c r="BN28" i="73"/>
  <c r="BN37" i="73"/>
  <c r="BN38" i="73"/>
  <c r="BO39" i="73"/>
  <c r="BQ34" i="73"/>
  <c r="BN34" i="73"/>
  <c r="R34" i="73"/>
  <c r="AL36" i="67"/>
  <c r="AK36" i="67"/>
  <c r="AJ36" i="67"/>
  <c r="AH36" i="67"/>
  <c r="AG36" i="67"/>
  <c r="AF36" i="67"/>
  <c r="AD36" i="67"/>
  <c r="AD37" i="67" s="1"/>
  <c r="AC36" i="67"/>
  <c r="AB36" i="67"/>
  <c r="Z36" i="67"/>
  <c r="Y36" i="67"/>
  <c r="X36" i="67"/>
  <c r="W36" i="67"/>
  <c r="V36" i="67"/>
  <c r="U36" i="67"/>
  <c r="T36" i="67"/>
  <c r="S36" i="67"/>
  <c r="R36" i="67"/>
  <c r="P36" i="67"/>
  <c r="P37" i="67" s="1"/>
  <c r="O36" i="67"/>
  <c r="N36" i="67"/>
  <c r="M36" i="67"/>
  <c r="L36" i="67"/>
  <c r="K36" i="67"/>
  <c r="J36" i="67"/>
  <c r="I36" i="67"/>
  <c r="H36" i="67"/>
  <c r="G36" i="67"/>
  <c r="F36" i="67"/>
  <c r="E36" i="67"/>
  <c r="D36" i="67"/>
  <c r="C36" i="67"/>
  <c r="AM35" i="67"/>
  <c r="AI35" i="67"/>
  <c r="AE35" i="67"/>
  <c r="AN35" i="67"/>
  <c r="AA35" i="67"/>
  <c r="Q35" i="67"/>
  <c r="AM34" i="67"/>
  <c r="AI34" i="67"/>
  <c r="AE34" i="67"/>
  <c r="AN34" i="67"/>
  <c r="AA34" i="67"/>
  <c r="Q34" i="67"/>
  <c r="Q36" i="67" s="1"/>
  <c r="AM33" i="67"/>
  <c r="AM36" i="67" s="1"/>
  <c r="AI33" i="67"/>
  <c r="AI36" i="67"/>
  <c r="AE33" i="67"/>
  <c r="AA33" i="67"/>
  <c r="AA36" i="67" s="1"/>
  <c r="Q33" i="67"/>
  <c r="AL32" i="67"/>
  <c r="AK32" i="67"/>
  <c r="AK37" i="67" s="1"/>
  <c r="AJ32" i="67"/>
  <c r="AH32" i="67"/>
  <c r="AG32" i="67"/>
  <c r="AF32" i="67"/>
  <c r="AD32" i="67"/>
  <c r="AC32" i="67"/>
  <c r="AB32" i="67"/>
  <c r="Z32" i="67"/>
  <c r="Y32" i="67"/>
  <c r="X32" i="67"/>
  <c r="W32" i="67"/>
  <c r="V32" i="67"/>
  <c r="V37" i="67" s="1"/>
  <c r="U32" i="67"/>
  <c r="T32" i="67"/>
  <c r="S32" i="67"/>
  <c r="R32" i="67"/>
  <c r="P32" i="67"/>
  <c r="O32" i="67"/>
  <c r="O37" i="67" s="1"/>
  <c r="N32" i="67"/>
  <c r="M32" i="67"/>
  <c r="L32" i="67"/>
  <c r="K32" i="67"/>
  <c r="J32" i="67"/>
  <c r="I32" i="67"/>
  <c r="H32" i="67"/>
  <c r="G32" i="67"/>
  <c r="F32" i="67"/>
  <c r="E32" i="67"/>
  <c r="D32" i="67"/>
  <c r="C32" i="67"/>
  <c r="C37" i="67" s="1"/>
  <c r="AM31" i="67"/>
  <c r="AI31" i="67"/>
  <c r="AE31" i="67"/>
  <c r="AN31" i="67"/>
  <c r="AA31" i="67"/>
  <c r="Q31" i="67"/>
  <c r="AM30" i="67"/>
  <c r="AI30" i="67"/>
  <c r="AE30" i="67"/>
  <c r="AA30" i="67"/>
  <c r="Q30" i="67"/>
  <c r="AM29" i="67"/>
  <c r="AM32" i="67" s="1"/>
  <c r="AI29" i="67"/>
  <c r="AI32" i="67" s="1"/>
  <c r="AE29" i="67"/>
  <c r="AA29" i="67"/>
  <c r="AA32" i="67" s="1"/>
  <c r="Q29" i="67"/>
  <c r="AL28" i="67"/>
  <c r="AK28" i="67"/>
  <c r="AJ28" i="67"/>
  <c r="AH28" i="67"/>
  <c r="AH37" i="67" s="1"/>
  <c r="AG28" i="67"/>
  <c r="AF28" i="67"/>
  <c r="AD28" i="67"/>
  <c r="AC28" i="67"/>
  <c r="AB28" i="67"/>
  <c r="Z28" i="67"/>
  <c r="Z37" i="67" s="1"/>
  <c r="Y28" i="67"/>
  <c r="X28" i="67"/>
  <c r="W28" i="67"/>
  <c r="V28" i="67"/>
  <c r="U28" i="67"/>
  <c r="U37" i="67" s="1"/>
  <c r="T28" i="67"/>
  <c r="S28" i="67"/>
  <c r="R28" i="67"/>
  <c r="P28" i="67"/>
  <c r="O28" i="67"/>
  <c r="N28" i="67"/>
  <c r="N37" i="67" s="1"/>
  <c r="M28" i="67"/>
  <c r="L28" i="67"/>
  <c r="K28" i="67"/>
  <c r="J28" i="67"/>
  <c r="I28" i="67"/>
  <c r="H28" i="67"/>
  <c r="G28" i="67"/>
  <c r="F28" i="67"/>
  <c r="E28" i="67"/>
  <c r="D28" i="67"/>
  <c r="C28" i="67"/>
  <c r="AM27" i="67"/>
  <c r="AI27" i="67"/>
  <c r="AN27" i="67" s="1"/>
  <c r="AE27" i="67"/>
  <c r="AA27" i="67"/>
  <c r="Q27" i="67"/>
  <c r="AM26" i="67"/>
  <c r="AN26" i="67" s="1"/>
  <c r="AI26" i="67"/>
  <c r="AE26" i="67"/>
  <c r="AA26" i="67"/>
  <c r="Q26" i="67"/>
  <c r="AM25" i="67"/>
  <c r="AI25" i="67"/>
  <c r="AN25" i="67" s="1"/>
  <c r="AE25" i="67"/>
  <c r="AA25" i="67"/>
  <c r="Q25" i="67"/>
  <c r="AM24" i="67"/>
  <c r="AI24" i="67"/>
  <c r="AE24" i="67"/>
  <c r="AN24" i="67" s="1"/>
  <c r="AN28" i="67" s="1"/>
  <c r="AA24" i="67"/>
  <c r="AA28" i="67"/>
  <c r="Q24" i="67"/>
  <c r="AL23" i="67"/>
  <c r="AK23" i="67"/>
  <c r="AJ23" i="67"/>
  <c r="AH23" i="67"/>
  <c r="AG23" i="67"/>
  <c r="AF23" i="67"/>
  <c r="AD23" i="67"/>
  <c r="AC23" i="67"/>
  <c r="AB23" i="67"/>
  <c r="Z23" i="67"/>
  <c r="Y23" i="67"/>
  <c r="X23" i="67"/>
  <c r="W23" i="67"/>
  <c r="V23" i="67"/>
  <c r="U23" i="67"/>
  <c r="T23" i="67"/>
  <c r="S23" i="67"/>
  <c r="R23" i="67"/>
  <c r="P23" i="67"/>
  <c r="O23" i="67"/>
  <c r="N23" i="67"/>
  <c r="M23" i="67"/>
  <c r="L23" i="67"/>
  <c r="K23" i="67"/>
  <c r="J23" i="67"/>
  <c r="I23" i="67"/>
  <c r="I37" i="67" s="1"/>
  <c r="H23" i="67"/>
  <c r="G23" i="67"/>
  <c r="F23" i="67"/>
  <c r="E23" i="67"/>
  <c r="D23" i="67"/>
  <c r="C23" i="67"/>
  <c r="AM22" i="67"/>
  <c r="AN22" i="67" s="1"/>
  <c r="AI22" i="67"/>
  <c r="AE22" i="67"/>
  <c r="AA22" i="67"/>
  <c r="Q22" i="67"/>
  <c r="AM21" i="67"/>
  <c r="AI21" i="67"/>
  <c r="AE21" i="67"/>
  <c r="AA21" i="67"/>
  <c r="Q21" i="67"/>
  <c r="AM20" i="67"/>
  <c r="AM23" i="67" s="1"/>
  <c r="AI20" i="67"/>
  <c r="AN20" i="67" s="1"/>
  <c r="AE20" i="67"/>
  <c r="AA20" i="67"/>
  <c r="Q20" i="67"/>
  <c r="AM19" i="67"/>
  <c r="AI19" i="67"/>
  <c r="AE19" i="67"/>
  <c r="AA19" i="67"/>
  <c r="AA23" i="67"/>
  <c r="Q19" i="67"/>
  <c r="Q23" i="67"/>
  <c r="AL18" i="67"/>
  <c r="AK18" i="67"/>
  <c r="AJ18" i="67"/>
  <c r="AH18" i="67"/>
  <c r="AG18" i="67"/>
  <c r="AF18" i="67"/>
  <c r="AD18" i="67"/>
  <c r="AC18" i="67"/>
  <c r="AB18" i="67"/>
  <c r="Z18" i="67"/>
  <c r="Y18" i="67"/>
  <c r="X18" i="67"/>
  <c r="W18" i="67"/>
  <c r="V18" i="67"/>
  <c r="U18" i="67"/>
  <c r="T18" i="67"/>
  <c r="S18" i="67"/>
  <c r="R18" i="67"/>
  <c r="R37" i="67" s="1"/>
  <c r="P18" i="67"/>
  <c r="O18" i="67"/>
  <c r="N18" i="67"/>
  <c r="M18" i="67"/>
  <c r="L18" i="67"/>
  <c r="K18" i="67"/>
  <c r="K37" i="67" s="1"/>
  <c r="J18" i="67"/>
  <c r="I18" i="67"/>
  <c r="H18" i="67"/>
  <c r="G18" i="67"/>
  <c r="F18" i="67"/>
  <c r="E18" i="67"/>
  <c r="E37" i="67" s="1"/>
  <c r="D18" i="67"/>
  <c r="C18" i="67"/>
  <c r="AM17" i="67"/>
  <c r="AI17" i="67"/>
  <c r="AE17" i="67"/>
  <c r="AA17" i="67"/>
  <c r="Q17" i="67"/>
  <c r="AM16" i="67"/>
  <c r="AI16" i="67"/>
  <c r="AE16" i="67"/>
  <c r="AA16" i="67"/>
  <c r="Q16" i="67"/>
  <c r="AM15" i="67"/>
  <c r="AI15" i="67"/>
  <c r="AE15" i="67"/>
  <c r="AA15" i="67"/>
  <c r="Q15" i="67"/>
  <c r="AM14" i="67"/>
  <c r="AM18" i="67" s="1"/>
  <c r="AI14" i="67"/>
  <c r="AN14" i="67" s="1"/>
  <c r="AE14" i="67"/>
  <c r="AA14" i="67"/>
  <c r="Q14" i="67"/>
  <c r="AM13" i="67"/>
  <c r="AI13" i="67"/>
  <c r="AE13" i="67"/>
  <c r="AA13" i="67"/>
  <c r="Q13" i="67"/>
  <c r="AM12" i="67"/>
  <c r="AI12" i="67"/>
  <c r="AI18" i="67" s="1"/>
  <c r="AE12" i="67"/>
  <c r="AA12" i="67"/>
  <c r="Q12" i="67"/>
  <c r="AM11" i="67"/>
  <c r="AI11" i="67"/>
  <c r="AE11" i="67"/>
  <c r="AA11" i="67"/>
  <c r="Q11" i="67"/>
  <c r="AM10" i="67"/>
  <c r="AI10" i="67"/>
  <c r="AE10" i="67"/>
  <c r="AN10" i="67"/>
  <c r="AA10" i="67"/>
  <c r="Q10" i="67"/>
  <c r="AM9" i="67"/>
  <c r="AI9" i="67"/>
  <c r="AE9" i="67"/>
  <c r="AA9" i="67"/>
  <c r="Q9" i="67"/>
  <c r="AM8" i="67"/>
  <c r="AI8" i="67"/>
  <c r="AE8" i="67"/>
  <c r="AA8" i="67"/>
  <c r="Q8" i="67"/>
  <c r="AM7" i="67"/>
  <c r="AI7" i="67"/>
  <c r="AE7" i="67"/>
  <c r="AN7" i="67"/>
  <c r="AA7" i="67"/>
  <c r="Q7" i="67"/>
  <c r="AM6" i="67"/>
  <c r="AI6" i="67"/>
  <c r="AE6" i="67"/>
  <c r="AN6" i="67"/>
  <c r="AA6" i="67"/>
  <c r="Q6" i="67"/>
  <c r="X37" i="67"/>
  <c r="AG37" i="67"/>
  <c r="AN11" i="67"/>
  <c r="AN15" i="67"/>
  <c r="D37" i="67"/>
  <c r="H37" i="67"/>
  <c r="L37" i="67"/>
  <c r="Y37" i="67"/>
  <c r="AC37" i="67"/>
  <c r="AL37" i="67"/>
  <c r="AB37" i="67"/>
  <c r="Q18" i="67"/>
  <c r="AN12" i="67"/>
  <c r="AN16" i="67"/>
  <c r="Q28" i="67"/>
  <c r="M37" i="67"/>
  <c r="G37" i="67"/>
  <c r="T37" i="67"/>
  <c r="AN8" i="67"/>
  <c r="AN9" i="67"/>
  <c r="AN18" i="67" s="1"/>
  <c r="AN13" i="67"/>
  <c r="AN17" i="67"/>
  <c r="AN30" i="67"/>
  <c r="AN33" i="67"/>
  <c r="AN36" i="67" s="1"/>
  <c r="F37" i="67"/>
  <c r="J37" i="67"/>
  <c r="S37" i="67"/>
  <c r="W37" i="67"/>
  <c r="AF37" i="67"/>
  <c r="AJ37" i="67"/>
  <c r="AE18" i="67"/>
  <c r="AE32" i="67"/>
  <c r="AE36" i="67"/>
  <c r="AE23" i="67"/>
  <c r="D36" i="62"/>
  <c r="D37" i="62" s="1"/>
  <c r="E36" i="62"/>
  <c r="F36" i="62"/>
  <c r="G36" i="62"/>
  <c r="H36" i="62"/>
  <c r="I36" i="62"/>
  <c r="J36" i="62"/>
  <c r="J37" i="62" s="1"/>
  <c r="K36" i="62"/>
  <c r="K37" i="62" s="1"/>
  <c r="L36" i="62"/>
  <c r="M36" i="62"/>
  <c r="N36" i="62"/>
  <c r="N37" i="62"/>
  <c r="O36" i="62"/>
  <c r="P36" i="62"/>
  <c r="R36" i="62"/>
  <c r="S36" i="62"/>
  <c r="T36" i="62"/>
  <c r="T37" i="62" s="1"/>
  <c r="U36" i="62"/>
  <c r="U37" i="62" s="1"/>
  <c r="V36" i="62"/>
  <c r="W36" i="62"/>
  <c r="W37" i="62" s="1"/>
  <c r="X36" i="62"/>
  <c r="Y36" i="62"/>
  <c r="Z36" i="62"/>
  <c r="Z37" i="62" s="1"/>
  <c r="C36" i="62"/>
  <c r="C37" i="62" s="1"/>
  <c r="D32" i="62"/>
  <c r="E32" i="62"/>
  <c r="F32" i="62"/>
  <c r="G32" i="62"/>
  <c r="H32" i="62"/>
  <c r="H37" i="62" s="1"/>
  <c r="I32" i="62"/>
  <c r="I37" i="62" s="1"/>
  <c r="J32" i="62"/>
  <c r="K32" i="62"/>
  <c r="L32" i="62"/>
  <c r="M32" i="62"/>
  <c r="N32" i="62"/>
  <c r="O32" i="62"/>
  <c r="P32" i="62"/>
  <c r="R32" i="62"/>
  <c r="S32" i="62"/>
  <c r="T32" i="62"/>
  <c r="U32" i="62"/>
  <c r="V32" i="62"/>
  <c r="V37" i="62" s="1"/>
  <c r="W32" i="62"/>
  <c r="X32" i="62"/>
  <c r="X37" i="62" s="1"/>
  <c r="Y32" i="62"/>
  <c r="Z32" i="62"/>
  <c r="C32" i="62"/>
  <c r="D28" i="62"/>
  <c r="E28" i="62"/>
  <c r="F28" i="62"/>
  <c r="F37" i="62" s="1"/>
  <c r="G28" i="62"/>
  <c r="H28" i="62"/>
  <c r="I28" i="62"/>
  <c r="J28" i="62"/>
  <c r="K28" i="62"/>
  <c r="L28" i="62"/>
  <c r="M28" i="62"/>
  <c r="N28" i="62"/>
  <c r="O28" i="62"/>
  <c r="P28" i="62"/>
  <c r="P37" i="62" s="1"/>
  <c r="R28" i="62"/>
  <c r="S28" i="62"/>
  <c r="T28" i="62"/>
  <c r="U28" i="62"/>
  <c r="V28" i="62"/>
  <c r="W28" i="62"/>
  <c r="X28" i="62"/>
  <c r="Y28" i="62"/>
  <c r="Z28" i="62"/>
  <c r="C28" i="62"/>
  <c r="D23" i="62"/>
  <c r="E23" i="62"/>
  <c r="F23" i="62"/>
  <c r="G23" i="62"/>
  <c r="H23" i="62"/>
  <c r="I23" i="62"/>
  <c r="J23" i="62"/>
  <c r="K23" i="62"/>
  <c r="L23" i="62"/>
  <c r="M23" i="62"/>
  <c r="M37" i="62" s="1"/>
  <c r="N23" i="62"/>
  <c r="O23" i="62"/>
  <c r="P23" i="62"/>
  <c r="R23" i="62"/>
  <c r="S23" i="62"/>
  <c r="T23" i="62"/>
  <c r="U23" i="62"/>
  <c r="V23" i="62"/>
  <c r="W23" i="62"/>
  <c r="X23" i="62"/>
  <c r="Y23" i="62"/>
  <c r="Z23" i="62"/>
  <c r="C23" i="62"/>
  <c r="D18" i="62"/>
  <c r="E18" i="62"/>
  <c r="F18" i="62"/>
  <c r="G18" i="62"/>
  <c r="H18" i="62"/>
  <c r="I18" i="62"/>
  <c r="J18" i="62"/>
  <c r="K18" i="62"/>
  <c r="L18" i="62"/>
  <c r="M18" i="62"/>
  <c r="N18" i="62"/>
  <c r="O18" i="62"/>
  <c r="P18" i="62"/>
  <c r="R18" i="62"/>
  <c r="S18" i="62"/>
  <c r="S37" i="62" s="1"/>
  <c r="T18" i="62"/>
  <c r="U18" i="62"/>
  <c r="V18" i="62"/>
  <c r="W18" i="62"/>
  <c r="X18" i="62"/>
  <c r="Y18" i="62"/>
  <c r="Y37" i="62" s="1"/>
  <c r="Z18" i="62"/>
  <c r="C18" i="62"/>
  <c r="Q26" i="62"/>
  <c r="AA26" i="62"/>
  <c r="AA16" i="62"/>
  <c r="Q16" i="62"/>
  <c r="AA15" i="62"/>
  <c r="Q15" i="62"/>
  <c r="AA17" i="62"/>
  <c r="Q17" i="62"/>
  <c r="AA24" i="62"/>
  <c r="AA28" i="62" s="1"/>
  <c r="Q24" i="62"/>
  <c r="Q28" i="62" s="1"/>
  <c r="AA27" i="62"/>
  <c r="Q27" i="62"/>
  <c r="AA35" i="62"/>
  <c r="Q35" i="62"/>
  <c r="AA20" i="62"/>
  <c r="Q20" i="62"/>
  <c r="Q23" i="62" s="1"/>
  <c r="AA9" i="62"/>
  <c r="Q9" i="62"/>
  <c r="AA13" i="62"/>
  <c r="Q13" i="62"/>
  <c r="AA12" i="62"/>
  <c r="Q12" i="62"/>
  <c r="AA8" i="62"/>
  <c r="Q8" i="62"/>
  <c r="AA7" i="62"/>
  <c r="Q7" i="62"/>
  <c r="AA6" i="62"/>
  <c r="Q6" i="62"/>
  <c r="Q18" i="62" s="1"/>
  <c r="AA10" i="62"/>
  <c r="Q10" i="62"/>
  <c r="AA31" i="62"/>
  <c r="Q31" i="62"/>
  <c r="AA29" i="62"/>
  <c r="AA32" i="62" s="1"/>
  <c r="Q29" i="62"/>
  <c r="Q32" i="62" s="1"/>
  <c r="AA14" i="62"/>
  <c r="Q14" i="62"/>
  <c r="AA25" i="62"/>
  <c r="Q25" i="62"/>
  <c r="AA21" i="62"/>
  <c r="Q21" i="62"/>
  <c r="AA19" i="62"/>
  <c r="AA23" i="62" s="1"/>
  <c r="Q19" i="62"/>
  <c r="AA22" i="62"/>
  <c r="Q22" i="62"/>
  <c r="AA34" i="62"/>
  <c r="Q34" i="62"/>
  <c r="AA11" i="62"/>
  <c r="Q11" i="62"/>
  <c r="AA30" i="62"/>
  <c r="Q30" i="62"/>
  <c r="AA33" i="62"/>
  <c r="AA36" i="62" s="1"/>
  <c r="AA37" i="62" s="1"/>
  <c r="Q33" i="62"/>
  <c r="Q36" i="62" s="1"/>
  <c r="Q37" i="62" s="1"/>
  <c r="L37" i="62"/>
  <c r="O37" i="62"/>
  <c r="G37" i="62"/>
  <c r="R37" i="62"/>
  <c r="E37" i="62"/>
  <c r="AA18" i="62"/>
  <c r="BM20" i="73" l="1"/>
  <c r="AE37" i="67"/>
  <c r="AI23" i="67"/>
  <c r="AI37" i="67" s="1"/>
  <c r="BM20" i="74"/>
  <c r="AO20" i="73"/>
  <c r="AO40" i="73" s="1"/>
  <c r="N25" i="73"/>
  <c r="R22" i="73"/>
  <c r="BK22" i="73" s="1"/>
  <c r="R39" i="73"/>
  <c r="BK35" i="73"/>
  <c r="BK39" i="73" s="1"/>
  <c r="AO20" i="74"/>
  <c r="AA18" i="67"/>
  <c r="Q32" i="67"/>
  <c r="Q37" i="67" s="1"/>
  <c r="BJ20" i="73"/>
  <c r="AT20" i="73"/>
  <c r="X25" i="73"/>
  <c r="X40" i="73" s="1"/>
  <c r="BJ21" i="73"/>
  <c r="BJ25" i="73" s="1"/>
  <c r="AY37" i="74"/>
  <c r="AY39" i="74" s="1"/>
  <c r="AV39" i="74"/>
  <c r="BK13" i="74"/>
  <c r="BU24" i="74"/>
  <c r="BR24" i="74"/>
  <c r="BD25" i="74"/>
  <c r="R20" i="73"/>
  <c r="BK8" i="73"/>
  <c r="K40" i="73"/>
  <c r="BK35" i="74"/>
  <c r="BK9" i="74"/>
  <c r="R20" i="74"/>
  <c r="AM28" i="67"/>
  <c r="AM37" i="67" s="1"/>
  <c r="AI28" i="67"/>
  <c r="Q39" i="74"/>
  <c r="AN29" i="67"/>
  <c r="AN32" i="67" s="1"/>
  <c r="AN37" i="67" s="1"/>
  <c r="AN19" i="67"/>
  <c r="AN23" i="67" s="1"/>
  <c r="BU9" i="73"/>
  <c r="BR9" i="73"/>
  <c r="BD20" i="73"/>
  <c r="BI20" i="73"/>
  <c r="F40" i="73"/>
  <c r="BI40" i="73" s="1"/>
  <c r="BU26" i="74"/>
  <c r="BU30" i="74" s="1"/>
  <c r="BR26" i="74"/>
  <c r="BR30" i="74" s="1"/>
  <c r="BD30" i="74"/>
  <c r="BU18" i="74"/>
  <c r="BR18" i="74"/>
  <c r="BU12" i="74"/>
  <c r="BR12" i="74"/>
  <c r="BV34" i="74"/>
  <c r="BU34" i="74"/>
  <c r="BQ34" i="74"/>
  <c r="AA37" i="67"/>
  <c r="BN30" i="73"/>
  <c r="Q20" i="73"/>
  <c r="Q40" i="73" s="1"/>
  <c r="N20" i="73"/>
  <c r="AY40" i="73"/>
  <c r="BD40" i="73"/>
  <c r="E20" i="73"/>
  <c r="R9" i="73"/>
  <c r="BK9" i="73" s="1"/>
  <c r="AC20" i="73"/>
  <c r="AC40" i="73" s="1"/>
  <c r="AV20" i="73"/>
  <c r="R18" i="73"/>
  <c r="BK18" i="73" s="1"/>
  <c r="Z40" i="73"/>
  <c r="BV17" i="73"/>
  <c r="BQ17" i="73"/>
  <c r="BU17" i="73"/>
  <c r="BR17" i="73"/>
  <c r="BN17" i="73"/>
  <c r="BV11" i="73"/>
  <c r="BO11" i="73"/>
  <c r="BO20" i="73" s="1"/>
  <c r="BU11" i="73"/>
  <c r="BR11" i="73"/>
  <c r="BQ11" i="73"/>
  <c r="BL39" i="73"/>
  <c r="BV35" i="73"/>
  <c r="BU35" i="73"/>
  <c r="BN35" i="73"/>
  <c r="BR35" i="73"/>
  <c r="BV27" i="73"/>
  <c r="BV30" i="73" s="1"/>
  <c r="BQ27" i="73"/>
  <c r="BU27" i="73"/>
  <c r="BU30" i="73" s="1"/>
  <c r="BN27" i="73"/>
  <c r="BO27" i="73"/>
  <c r="BO30" i="73" s="1"/>
  <c r="BO40" i="73" s="1"/>
  <c r="BL20" i="73"/>
  <c r="BR20" i="73" s="1"/>
  <c r="AE28" i="67"/>
  <c r="AN21" i="67"/>
  <c r="AI40" i="73"/>
  <c r="BN20" i="73"/>
  <c r="BN40" i="73" s="1"/>
  <c r="BR34" i="73"/>
  <c r="BU34" i="73"/>
  <c r="E40" i="73"/>
  <c r="BM23" i="73"/>
  <c r="R23" i="73"/>
  <c r="BK23" i="73" s="1"/>
  <c r="BM35" i="74"/>
  <c r="BM39" i="74" s="1"/>
  <c r="AY30" i="74"/>
  <c r="R26" i="74"/>
  <c r="N30" i="74"/>
  <c r="R21" i="73"/>
  <c r="BK33" i="73"/>
  <c r="BK34" i="73" s="1"/>
  <c r="AA34" i="73"/>
  <c r="AA40" i="73" s="1"/>
  <c r="BJ27" i="73"/>
  <c r="BJ30" i="73" s="1"/>
  <c r="AK40" i="73"/>
  <c r="AA39" i="73"/>
  <c r="BV39" i="73"/>
  <c r="E39" i="74"/>
  <c r="E40" i="74" s="1"/>
  <c r="AA40" i="74"/>
  <c r="AY32" i="74"/>
  <c r="AV34" i="74"/>
  <c r="AV20" i="74"/>
  <c r="AV40" i="74" s="1"/>
  <c r="BG40" i="74"/>
  <c r="F40" i="74"/>
  <c r="BJ35" i="74"/>
  <c r="X34" i="74"/>
  <c r="X40" i="74" s="1"/>
  <c r="BJ31" i="74"/>
  <c r="BJ13" i="74"/>
  <c r="BJ20" i="74" s="1"/>
  <c r="BJ23" i="74"/>
  <c r="BK31" i="74"/>
  <c r="BK34" i="74" s="1"/>
  <c r="BK18" i="74"/>
  <c r="N20" i="74"/>
  <c r="R22" i="74"/>
  <c r="BK22" i="74" s="1"/>
  <c r="N25" i="74"/>
  <c r="N40" i="74" s="1"/>
  <c r="BO30" i="74"/>
  <c r="BN23" i="74"/>
  <c r="BR23" i="74"/>
  <c r="BQ23" i="74"/>
  <c r="BO23" i="74"/>
  <c r="BV20" i="74"/>
  <c r="D40" i="74"/>
  <c r="BR20" i="74"/>
  <c r="AV25" i="73"/>
  <c r="BQ30" i="73"/>
  <c r="BM21" i="73"/>
  <c r="BM25" i="73" s="1"/>
  <c r="BM40" i="73" s="1"/>
  <c r="AT34" i="73"/>
  <c r="AF40" i="74"/>
  <c r="AY34" i="74"/>
  <c r="AY20" i="74"/>
  <c r="AY25" i="74"/>
  <c r="BF40" i="74"/>
  <c r="U40" i="74"/>
  <c r="BJ36" i="74"/>
  <c r="R38" i="74"/>
  <c r="BK38" i="74" s="1"/>
  <c r="R33" i="74"/>
  <c r="BK33" i="74" s="1"/>
  <c r="N34" i="74"/>
  <c r="BK16" i="74"/>
  <c r="BM32" i="74"/>
  <c r="BM34" i="74" s="1"/>
  <c r="Q34" i="74"/>
  <c r="BD39" i="74"/>
  <c r="BR39" i="74" s="1"/>
  <c r="BU35" i="74"/>
  <c r="BR35" i="74"/>
  <c r="BN30" i="74"/>
  <c r="BN17" i="74"/>
  <c r="BR17" i="74"/>
  <c r="BQ17" i="74"/>
  <c r="BO17" i="74"/>
  <c r="BN11" i="74"/>
  <c r="BN20" i="74" s="1"/>
  <c r="BU11" i="74"/>
  <c r="BR11" i="74"/>
  <c r="BQ11" i="74"/>
  <c r="BO11" i="74"/>
  <c r="BP11" i="74"/>
  <c r="BQ22" i="74"/>
  <c r="BL25" i="74"/>
  <c r="BO22" i="74"/>
  <c r="BO25" i="74" s="1"/>
  <c r="BO40" i="74" s="1"/>
  <c r="BV22" i="74"/>
  <c r="K34" i="73"/>
  <c r="BU28" i="73"/>
  <c r="BE40" i="73"/>
  <c r="J40" i="74"/>
  <c r="AC25" i="74"/>
  <c r="AD40" i="74"/>
  <c r="AO30" i="74"/>
  <c r="BE40" i="74"/>
  <c r="AE40" i="74"/>
  <c r="BJ30" i="74"/>
  <c r="AT20" i="74"/>
  <c r="AT40" i="74" s="1"/>
  <c r="BK12" i="74"/>
  <c r="AM20" i="74"/>
  <c r="BK8" i="74"/>
  <c r="BK20" i="74" s="1"/>
  <c r="AM40" i="74"/>
  <c r="BM22" i="74"/>
  <c r="Q25" i="74"/>
  <c r="Q40" i="74" s="1"/>
  <c r="BD20" i="74"/>
  <c r="BN33" i="74"/>
  <c r="BU33" i="74"/>
  <c r="BR33" i="74"/>
  <c r="BO33" i="74"/>
  <c r="BQ33" i="74"/>
  <c r="BQ16" i="74"/>
  <c r="BV16" i="74"/>
  <c r="BU10" i="74"/>
  <c r="BR10" i="74"/>
  <c r="BL20" i="74"/>
  <c r="BQ20" i="74" s="1"/>
  <c r="BO10" i="74"/>
  <c r="BO20" i="74" s="1"/>
  <c r="BQ10" i="74"/>
  <c r="BP10" i="74"/>
  <c r="BQ20" i="73"/>
  <c r="AQ40" i="73"/>
  <c r="C40" i="74"/>
  <c r="I40" i="74"/>
  <c r="M40" i="74"/>
  <c r="P40" i="74"/>
  <c r="V40" i="74"/>
  <c r="Y40" i="74"/>
  <c r="AC20" i="74"/>
  <c r="AL40" i="74"/>
  <c r="AO39" i="74"/>
  <c r="AP40" i="74"/>
  <c r="BJ32" i="74"/>
  <c r="BJ18" i="74"/>
  <c r="BJ14" i="74"/>
  <c r="K20" i="74"/>
  <c r="BJ11" i="74"/>
  <c r="AI20" i="74"/>
  <c r="AI40" i="74" s="1"/>
  <c r="BJ24" i="74"/>
  <c r="K25" i="74"/>
  <c r="K40" i="74" s="1"/>
  <c r="BJ21" i="74"/>
  <c r="BK23" i="74"/>
  <c r="BM28" i="74"/>
  <c r="BM30" i="74" s="1"/>
  <c r="R28" i="74"/>
  <c r="BK28" i="74" s="1"/>
  <c r="BM25" i="74"/>
  <c r="BM40" i="74" s="1"/>
  <c r="BN25" i="74"/>
  <c r="BL30" i="74"/>
  <c r="BL34" i="74"/>
  <c r="BR34" i="74" s="1"/>
  <c r="BR32" i="74"/>
  <c r="BO32" i="74"/>
  <c r="BO34" i="74" s="1"/>
  <c r="BQ32" i="74"/>
  <c r="BR36" i="73"/>
  <c r="BV36" i="73"/>
  <c r="BN36" i="73"/>
  <c r="BV21" i="73"/>
  <c r="BL25" i="73"/>
  <c r="AO40" i="74"/>
  <c r="AV30" i="74"/>
  <c r="BI30" i="74"/>
  <c r="BN34" i="74"/>
  <c r="BU19" i="74"/>
  <c r="BR19" i="74"/>
  <c r="BU13" i="74"/>
  <c r="BR13" i="74"/>
  <c r="BV39" i="74"/>
  <c r="BU39" i="74"/>
  <c r="BK26" i="74" l="1"/>
  <c r="BK30" i="74" s="1"/>
  <c r="R30" i="74"/>
  <c r="AY40" i="74"/>
  <c r="R39" i="74"/>
  <c r="BD40" i="74"/>
  <c r="BI40" i="74"/>
  <c r="BV25" i="74"/>
  <c r="BU25" i="74"/>
  <c r="BR25" i="74"/>
  <c r="BQ25" i="74"/>
  <c r="BL40" i="74"/>
  <c r="BR40" i="74" s="1"/>
  <c r="BK25" i="74"/>
  <c r="BN39" i="73"/>
  <c r="R25" i="74"/>
  <c r="AV40" i="73"/>
  <c r="BJ34" i="74"/>
  <c r="BK39" i="74"/>
  <c r="BJ40" i="73"/>
  <c r="N40" i="73"/>
  <c r="BV25" i="73"/>
  <c r="BU25" i="73"/>
  <c r="BL40" i="73"/>
  <c r="BQ25" i="73"/>
  <c r="BR25" i="73"/>
  <c r="AT40" i="73"/>
  <c r="BU20" i="73"/>
  <c r="R25" i="73"/>
  <c r="R40" i="73" s="1"/>
  <c r="BK21" i="73"/>
  <c r="BK25" i="73" s="1"/>
  <c r="BK40" i="73" s="1"/>
  <c r="BN40" i="74"/>
  <c r="BJ25" i="74"/>
  <c r="AC40" i="74"/>
  <c r="BU20" i="74"/>
  <c r="R34" i="74"/>
  <c r="BJ39" i="74"/>
  <c r="BV20" i="73"/>
  <c r="BU39" i="73"/>
  <c r="BR39" i="73"/>
  <c r="BQ39" i="73"/>
  <c r="BK20" i="73"/>
  <c r="BU40" i="74" l="1"/>
  <c r="BR40" i="73"/>
  <c r="BV40" i="73"/>
  <c r="BQ40" i="73"/>
  <c r="BU40" i="73"/>
  <c r="BQ40" i="74"/>
  <c r="BV40" i="74"/>
  <c r="R40" i="74"/>
  <c r="BJ40" i="74"/>
  <c r="BK40" i="74"/>
</calcChain>
</file>

<file path=xl/sharedStrings.xml><?xml version="1.0" encoding="utf-8"?>
<sst xmlns="http://schemas.openxmlformats.org/spreadsheetml/2006/main" count="507" uniqueCount="147">
  <si>
    <t>FAKULTAS</t>
  </si>
  <si>
    <t>S1 - PERBANKAN SYARIAH</t>
  </si>
  <si>
    <t>D3 - PERBANKAN SYARIAH</t>
  </si>
  <si>
    <t>S1 - PENDIDIKAN AGAMA ISLAM</t>
  </si>
  <si>
    <t>S1 - PENDIDIKAN BAHASA ARAB</t>
  </si>
  <si>
    <t>S1 - PENDIDIKAN BAHASA INGGRIS</t>
  </si>
  <si>
    <t>S1 - PENDIDIKAN MATEMATIKA</t>
  </si>
  <si>
    <t>S1 - PENDIDIKAN GURU MADRASAH IBTIDAIYAH</t>
  </si>
  <si>
    <t>S1 - KOMUNIKASI DAN PENYIARAN ISLAM</t>
  </si>
  <si>
    <t>S1 - BIMBINGAN DAN PENYULUHAN ISLAM</t>
  </si>
  <si>
    <t>KUOTA</t>
  </si>
  <si>
    <t>LULUS</t>
  </si>
  <si>
    <t>DAFTAR ULANG</t>
  </si>
  <si>
    <t>TOTAL</t>
  </si>
  <si>
    <t>S1 - PERBANDINGAN MAZHAB</t>
  </si>
  <si>
    <t>S1 - EKONOMI SYARIAH</t>
  </si>
  <si>
    <t>TARBIYAH DAN KEGURUAN</t>
  </si>
  <si>
    <t>USHULUDDIN DAN HUMANIORA</t>
  </si>
  <si>
    <t>KUOTA AWAL</t>
  </si>
  <si>
    <t>KUOTA REVISI</t>
  </si>
  <si>
    <t>MAHASISWA BARU</t>
  </si>
  <si>
    <t>S1 - PSIKOLOGI ISLAM</t>
  </si>
  <si>
    <t>S1 - ASURANSI SYARIAH</t>
  </si>
  <si>
    <t>S1 - MANAJEMEN DAKWAH</t>
  </si>
  <si>
    <t>PSB</t>
  </si>
  <si>
    <t>PEMINAT</t>
  </si>
  <si>
    <t>PROGRAM KHUSUS</t>
  </si>
  <si>
    <t>S1 - TADRIS (PENDIDIKAN) FISIKA</t>
  </si>
  <si>
    <t>S1 - TADRIS (PENDIDIKAN) KIMIA</t>
  </si>
  <si>
    <t>S1 - TADRIS (PENDIDIKAN) BIOLOGI</t>
  </si>
  <si>
    <t>S1 - ILMU PERPUSTAKAAN DAN INFORMASI ISLAM</t>
  </si>
  <si>
    <t>S1 - PENDIDIKAN ISLAM ANAK USIA DINI</t>
  </si>
  <si>
    <t>S1 - ILMU AL-QUR'AN DAN TAFSIR</t>
  </si>
  <si>
    <t>UIN ANTASARI BANJARMASIN</t>
  </si>
  <si>
    <t>S1 - PRODI MANAJEMEN PENDIDIKAN ISLAM</t>
  </si>
  <si>
    <t>S1 - PRODI BIMBINGAN KONSELING ISLAM</t>
  </si>
  <si>
    <t>FAK/PRODI</t>
  </si>
  <si>
    <t>S1 - STUDI AGAMA AGAMA</t>
  </si>
  <si>
    <t>PIL 1</t>
  </si>
  <si>
    <t>PIL 2</t>
  </si>
  <si>
    <t>KELULUSAN</t>
  </si>
  <si>
    <t>PIL 1 PTKIN 1</t>
  </si>
  <si>
    <t>PIL 2 PTKIN 1</t>
  </si>
  <si>
    <t>TTL PTKIN 1</t>
  </si>
  <si>
    <t>PIL 3 PTKIN 2</t>
  </si>
  <si>
    <t>PIL 4 PTKIN 2</t>
  </si>
  <si>
    <t>SISA KUOTA</t>
  </si>
  <si>
    <t>S1 - AQIDAH DAN FILSAFAT ISLAM</t>
  </si>
  <si>
    <t>S1 - HUKUM TATA NEGARA  ISLAM (SIYASAH SYAR'IYYAH)</t>
  </si>
  <si>
    <t>S1 - HUKUM KELUARGA ISLAM (AHWAL SYAKHSHIYYAH)</t>
  </si>
  <si>
    <t>S1 - HUKUM EKONOMI SYARIAH (MUA'MALAH)</t>
  </si>
  <si>
    <t>KUOTA-LULUS UM-PTKIN</t>
  </si>
  <si>
    <t>SISA KUOTA OK</t>
  </si>
  <si>
    <t>PROG. KHUSUS -&gt; REG</t>
  </si>
  <si>
    <t>TRANSFER</t>
  </si>
  <si>
    <t>SPAN-PTKIN</t>
  </si>
  <si>
    <t>REKAPITULASI SELEKSI PENERIMAAN MAHASISWA BARU TAHUN 2018</t>
  </si>
  <si>
    <t>EKONOMI DAN BISNIS ISLAM</t>
  </si>
  <si>
    <t xml:space="preserve">SYARIAH </t>
  </si>
  <si>
    <t>Total F. Tarbiyah dan Keguruan</t>
  </si>
  <si>
    <t>Total F. Ekonomi dan Bisnis Islam</t>
  </si>
  <si>
    <t>Total F. Ushuluddin dan Humaniora</t>
  </si>
  <si>
    <t>Total F. Total Syariah</t>
  </si>
  <si>
    <t>DAKWAH DAN ILMU KOMUNIKASI</t>
  </si>
  <si>
    <t>Total F. Dakwah dan Ilmu Komunikasi</t>
  </si>
  <si>
    <t>Grand Total</t>
  </si>
  <si>
    <t>TTL PTKIN 2</t>
  </si>
  <si>
    <t xml:space="preserve">KUOTA REVISI </t>
  </si>
  <si>
    <t>UM-PTKIN</t>
  </si>
  <si>
    <t>PIL 3</t>
  </si>
  <si>
    <t xml:space="preserve">DAFTAR ULANG </t>
  </si>
  <si>
    <t xml:space="preserve">Peserta UM-PTKIN yang ujian di UIN ANTASARI BANJARMASIN (1559 record) </t>
  </si>
  <si>
    <t xml:space="preserve">Peserta UM-PTKIN yang memilih prodi di UIN ANTASARI BANJARMASIN (1662 record) </t>
  </si>
  <si>
    <t>HASIL WAWANCARA BTA &amp; MOTIVASI</t>
  </si>
  <si>
    <t>Prodi Pil 1</t>
  </si>
  <si>
    <t>BTA</t>
  </si>
  <si>
    <t>MOTIVASI</t>
  </si>
  <si>
    <t>prodi pilihan 3</t>
  </si>
  <si>
    <t>Lulus</t>
  </si>
  <si>
    <t>Pelatihan</t>
  </si>
  <si>
    <t>Tidak Lulus</t>
  </si>
  <si>
    <t>prodi pilihan 2</t>
  </si>
  <si>
    <t>Akidah dan Filsafat Islam</t>
  </si>
  <si>
    <t>Asuransi Syariah</t>
  </si>
  <si>
    <t>Bimbingan dan Penyuluhan Islam</t>
  </si>
  <si>
    <t>Bimbingan Konseling Islam</t>
  </si>
  <si>
    <t>Ekonomi Syariah</t>
  </si>
  <si>
    <t>Hukum Ekonomi Syariah (Muamalah)</t>
  </si>
  <si>
    <t>Hukum Keluarga Islam (Akhwal Syakhshiyyah)</t>
  </si>
  <si>
    <t>Hukum Tata Negara Islam (Siyasah syar'iyyah)</t>
  </si>
  <si>
    <t>Ilmu Al-Qur'an dan Tafsir</t>
  </si>
  <si>
    <t>Ilmu Perpustakaan dan Informasi Islam</t>
  </si>
  <si>
    <t>Komunikasi dan Penyiaran Islam</t>
  </si>
  <si>
    <t>Manajemen Dakwah</t>
  </si>
  <si>
    <t>Manajemen Pendidikan Islam</t>
  </si>
  <si>
    <t>Pendidikan Agama Islam</t>
  </si>
  <si>
    <t>Pendidikan Bahasa Arab</t>
  </si>
  <si>
    <t>Pendidikan Bahasa Inggris</t>
  </si>
  <si>
    <t>Pendidikan Guru Madrasah Ibtidaiyah</t>
  </si>
  <si>
    <t>Pendidikan Islam Anak Usia Dini</t>
  </si>
  <si>
    <t>Pendidikan Matematika</t>
  </si>
  <si>
    <t>Perbandingan Mazhab</t>
  </si>
  <si>
    <t>Perbankan Syariah</t>
  </si>
  <si>
    <t>Psikologi Islam</t>
  </si>
  <si>
    <t>Studi Agama Agama</t>
  </si>
  <si>
    <t>Tadris Biologi</t>
  </si>
  <si>
    <t>Tadris Fisika</t>
  </si>
  <si>
    <t>Tadris Kimia</t>
  </si>
  <si>
    <t>Tarbiyah &amp; Keguruan</t>
  </si>
  <si>
    <t>Syariah</t>
  </si>
  <si>
    <t>Ushuluddin &amp; Humaniora</t>
  </si>
  <si>
    <t>Komunikasi &amp; Penyiaran Islam</t>
  </si>
  <si>
    <t>Ekonomi &amp; Bisnis Islam</t>
  </si>
  <si>
    <t>Total</t>
  </si>
  <si>
    <t>143 Orang</t>
  </si>
  <si>
    <t xml:space="preserve">Peserta UM-PTKIN yang memilih prodi di UIN ANTASARI BANJARMASIN Yang Ikut tes Bta &amp; Motivasi (1277 record) </t>
  </si>
  <si>
    <t xml:space="preserve">Peserta UM-PTKIN yang memilih prodi di UIN ANTASARI BANJARMASIN Yang Ikut tes Keprodian (364 record) </t>
  </si>
  <si>
    <t>TOTAL
LULUS</t>
  </si>
  <si>
    <t>KEPRODIAN</t>
  </si>
  <si>
    <t>Pil 1</t>
  </si>
  <si>
    <t>pil 2</t>
  </si>
  <si>
    <t>pil 3</t>
  </si>
  <si>
    <t>KUOTA SPMB - PTKIN REVISI</t>
  </si>
  <si>
    <t>KUOTA SPMB - PTKIN AWAL</t>
  </si>
  <si>
    <t>KUOTA REVISI OK</t>
  </si>
  <si>
    <t>UM-MANDIRI</t>
  </si>
  <si>
    <t>PESERTA IKUT TES</t>
  </si>
  <si>
    <t>PESERTA TH PKU - TH REG = 56 ORANG</t>
  </si>
  <si>
    <t>PESERTA TH PKU - AF REG = 11 ORANG</t>
  </si>
  <si>
    <t>PESERTA TH PKU - SAA REG = 12 ORANG</t>
  </si>
  <si>
    <t>PESERTA BPI KK - BPI REG = 3 ORANG (2 ORANG IKUT TES, 1 TIDAK)</t>
  </si>
  <si>
    <t>PIL 1 (+ PK -REG)</t>
  </si>
  <si>
    <t>SISA KUOTA 2</t>
  </si>
  <si>
    <t>ARAH
(D3 PS)</t>
  </si>
  <si>
    <t>Banjarmasin, 16 Agustus 2018</t>
  </si>
  <si>
    <t>Masri, S. Ag</t>
  </si>
  <si>
    <t>NIP. 19701110 199703 1 002</t>
  </si>
  <si>
    <t>Kepala Bagian Akademik dan Kemahasiswaan</t>
  </si>
  <si>
    <t>warna dsbpada kuota mandiri adalah kuota yang memang dikurangi, menyesuaikan dengan jumlah yg sdh dftr ulang sblmnya, dtambah dngn um mandiri yg diluluskan dibandingkan dengan kuota revisi spmb ptkin</t>
  </si>
  <si>
    <t>JMLH PEMINAT</t>
  </si>
  <si>
    <t>TOTAL
KUOTA</t>
  </si>
  <si>
    <t>TOTAL
PEMINAT</t>
  </si>
  <si>
    <t xml:space="preserve">TOTAL
DAFTAR ULANG </t>
  </si>
  <si>
    <t>S1 - HUKUM KELUARGA ISLAM</t>
  </si>
  <si>
    <t>S1 - HUKUM TATA NEGARA  ISLAM</t>
  </si>
  <si>
    <t>S1 - HUKUM EKONOMI SYARIAH</t>
  </si>
  <si>
    <t>JMLH
LULUS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</si>
</sst>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b/>
      <sz val="16"/>
      <name val="Cambria"/>
      <family val="1"/>
      <scheme val="major"/>
    </font>
    <font>
      <b/>
      <sz val="20"/>
      <name val="Cambria"/>
      <family val="1"/>
      <scheme val="major"/>
    </font>
    <font>
      <sz val="10"/>
      <name val="Arial"/>
      <family val="2"/>
    </font>
    <font>
      <b/>
      <sz val="22"/>
      <name val="Cambria"/>
      <family val="1"/>
      <scheme val="major"/>
    </font>
    <font>
      <sz val="22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6"/>
      <name val="Cambria"/>
      <family val="1"/>
      <scheme val="major"/>
    </font>
    <font>
      <b/>
      <sz val="34"/>
      <name val="Cambria"/>
      <family val="1"/>
      <scheme val="major"/>
    </font>
    <font>
      <sz val="23"/>
      <name val="Cambria"/>
      <family val="1"/>
      <scheme val="major"/>
    </font>
    <font>
      <sz val="36"/>
      <name val="Cambria"/>
      <family val="1"/>
      <scheme val="major"/>
    </font>
    <font>
      <sz val="26"/>
      <name val="Arial"/>
      <family val="2"/>
    </font>
    <font>
      <sz val="26"/>
      <name val="Cambria"/>
      <family val="1"/>
      <scheme val="major"/>
    </font>
    <font>
      <b/>
      <sz val="14"/>
      <color indexed="8"/>
      <name val="Calibri"/>
      <family val="2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98">
    <xf numFmtId="0" fontId="0" fillId="0" borderId="0" applyFill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41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7" fillId="0" borderId="0"/>
    <xf numFmtId="0" fontId="14" fillId="0" borderId="0" applyFill="0"/>
    <xf numFmtId="0" fontId="14" fillId="0" borderId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/>
    <xf numFmtId="0" fontId="28" fillId="0" borderId="0" applyFill="0"/>
    <xf numFmtId="0" fontId="7" fillId="0" borderId="0"/>
    <xf numFmtId="0" fontId="33" fillId="0" borderId="0"/>
    <xf numFmtId="43" fontId="5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4" fillId="0" borderId="0"/>
    <xf numFmtId="0" fontId="3" fillId="0" borderId="0"/>
    <xf numFmtId="43" fontId="7" fillId="0" borderId="0" applyFont="0" applyFill="0" applyBorder="0" applyAlignment="0" applyProtection="0"/>
    <xf numFmtId="0" fontId="7" fillId="0" borderId="0" applyFill="0"/>
    <xf numFmtId="0" fontId="2" fillId="0" borderId="0"/>
    <xf numFmtId="0" fontId="8" fillId="0" borderId="0" applyFill="0" applyProtection="0"/>
    <xf numFmtId="0" fontId="1" fillId="0" borderId="0"/>
    <xf numFmtId="0" fontId="45" fillId="0" borderId="0" applyFill="0" applyProtection="0"/>
  </cellStyleXfs>
  <cellXfs count="144">
    <xf numFmtId="0" fontId="0" fillId="0" borderId="0" xfId="0"/>
    <xf numFmtId="0" fontId="29" fillId="24" borderId="0" xfId="193" applyFont="1" applyFill="1" applyAlignment="1">
      <alignment vertical="center"/>
    </xf>
    <xf numFmtId="0" fontId="30" fillId="24" borderId="0" xfId="193" applyFont="1" applyFill="1" applyAlignment="1">
      <alignment vertical="center"/>
    </xf>
    <xf numFmtId="0" fontId="40" fillId="24" borderId="24" xfId="193" applyFont="1" applyFill="1" applyBorder="1" applyAlignment="1">
      <alignment vertical="center"/>
    </xf>
    <xf numFmtId="0" fontId="36" fillId="25" borderId="41" xfId="193" applyFont="1" applyFill="1" applyBorder="1" applyAlignment="1">
      <alignment horizontal="center" vertical="center"/>
    </xf>
    <xf numFmtId="0" fontId="36" fillId="25" borderId="27" xfId="193" applyFont="1" applyFill="1" applyBorder="1" applyAlignment="1">
      <alignment horizontal="center" vertical="center"/>
    </xf>
    <xf numFmtId="0" fontId="35" fillId="24" borderId="0" xfId="193" applyFont="1" applyFill="1" applyAlignment="1">
      <alignment vertical="center"/>
    </xf>
    <xf numFmtId="0" fontId="40" fillId="24" borderId="11" xfId="193" applyFont="1" applyFill="1" applyBorder="1" applyAlignment="1">
      <alignment vertical="center"/>
    </xf>
    <xf numFmtId="0" fontId="40" fillId="24" borderId="15" xfId="193" applyFont="1" applyFill="1" applyBorder="1" applyAlignment="1">
      <alignment vertical="center"/>
    </xf>
    <xf numFmtId="0" fontId="36" fillId="26" borderId="14" xfId="193" applyFont="1" applyFill="1" applyBorder="1" applyAlignment="1">
      <alignment horizontal="center" vertical="center"/>
    </xf>
    <xf numFmtId="0" fontId="36" fillId="26" borderId="30" xfId="193" applyFont="1" applyFill="1" applyBorder="1" applyAlignment="1">
      <alignment horizontal="center" vertical="center"/>
    </xf>
    <xf numFmtId="0" fontId="34" fillId="24" borderId="0" xfId="193" applyFont="1" applyFill="1" applyAlignment="1">
      <alignment vertical="center"/>
    </xf>
    <xf numFmtId="0" fontId="40" fillId="24" borderId="40" xfId="193" applyFont="1" applyFill="1" applyBorder="1" applyAlignment="1">
      <alignment vertical="center"/>
    </xf>
    <xf numFmtId="0" fontId="36" fillId="25" borderId="45" xfId="193" applyFont="1" applyFill="1" applyBorder="1" applyAlignment="1">
      <alignment horizontal="center" vertical="center"/>
    </xf>
    <xf numFmtId="0" fontId="35" fillId="0" borderId="0" xfId="193" quotePrefix="1" applyFont="1" applyFill="1" applyAlignment="1">
      <alignment vertical="center"/>
    </xf>
    <xf numFmtId="0" fontId="29" fillId="0" borderId="0" xfId="193" applyFont="1" applyFill="1" applyAlignment="1">
      <alignment horizontal="center" vertical="center"/>
    </xf>
    <xf numFmtId="0" fontId="30" fillId="0" borderId="0" xfId="193" applyFont="1" applyFill="1" applyAlignment="1">
      <alignment vertical="center"/>
    </xf>
    <xf numFmtId="0" fontId="37" fillId="24" borderId="0" xfId="193" applyFont="1" applyFill="1" applyAlignment="1">
      <alignment vertical="center"/>
    </xf>
    <xf numFmtId="0" fontId="30" fillId="24" borderId="0" xfId="193" applyFont="1" applyFill="1" applyAlignment="1">
      <alignment horizontal="center" vertical="center"/>
    </xf>
    <xf numFmtId="0" fontId="42" fillId="0" borderId="0" xfId="193" applyFont="1"/>
    <xf numFmtId="0" fontId="35" fillId="0" borderId="0" xfId="193" applyFont="1" applyFill="1" applyAlignment="1">
      <alignment horizontal="center" vertical="center"/>
    </xf>
    <xf numFmtId="0" fontId="35" fillId="0" borderId="0" xfId="193" applyFont="1" applyFill="1" applyAlignment="1">
      <alignment vertical="center"/>
    </xf>
    <xf numFmtId="0" fontId="41" fillId="0" borderId="0" xfId="193" applyFont="1" applyFill="1" applyAlignment="1">
      <alignment vertical="center"/>
    </xf>
    <xf numFmtId="0" fontId="36" fillId="24" borderId="0" xfId="193" applyFont="1" applyFill="1" applyAlignment="1">
      <alignment vertical="center"/>
    </xf>
    <xf numFmtId="0" fontId="29" fillId="0" borderId="0" xfId="193" applyFont="1" applyFill="1" applyAlignment="1">
      <alignment vertical="center"/>
    </xf>
    <xf numFmtId="0" fontId="29" fillId="24" borderId="0" xfId="193" applyFont="1" applyFill="1" applyAlignment="1">
      <alignment horizontal="center" vertical="center"/>
    </xf>
    <xf numFmtId="0" fontId="36" fillId="24" borderId="0" xfId="193" applyFont="1" applyFill="1" applyAlignment="1">
      <alignment vertical="center" wrapText="1"/>
    </xf>
    <xf numFmtId="0" fontId="43" fillId="24" borderId="27" xfId="193" applyFont="1" applyFill="1" applyBorder="1" applyAlignment="1">
      <alignment horizontal="center" vertical="center"/>
    </xf>
    <xf numFmtId="0" fontId="43" fillId="0" borderId="27" xfId="193" applyFont="1" applyFill="1" applyBorder="1" applyAlignment="1">
      <alignment horizontal="center" vertical="center"/>
    </xf>
    <xf numFmtId="0" fontId="43" fillId="29" borderId="27" xfId="193" applyFont="1" applyFill="1" applyBorder="1" applyAlignment="1">
      <alignment horizontal="center" vertical="center"/>
    </xf>
    <xf numFmtId="0" fontId="43" fillId="24" borderId="10" xfId="193" applyFont="1" applyFill="1" applyBorder="1" applyAlignment="1">
      <alignment horizontal="center" vertical="center"/>
    </xf>
    <xf numFmtId="0" fontId="43" fillId="24" borderId="28" xfId="193" applyFont="1" applyFill="1" applyBorder="1" applyAlignment="1">
      <alignment horizontal="center" vertical="center"/>
    </xf>
    <xf numFmtId="0" fontId="43" fillId="24" borderId="29" xfId="193" applyFont="1" applyFill="1" applyBorder="1" applyAlignment="1">
      <alignment horizontal="center" vertical="center"/>
    </xf>
    <xf numFmtId="0" fontId="38" fillId="26" borderId="14" xfId="193" applyFont="1" applyFill="1" applyBorder="1" applyAlignment="1">
      <alignment horizontal="center" vertical="center"/>
    </xf>
    <xf numFmtId="0" fontId="38" fillId="26" borderId="22" xfId="193" applyFont="1" applyFill="1" applyBorder="1" applyAlignment="1">
      <alignment horizontal="center" vertical="center"/>
    </xf>
    <xf numFmtId="0" fontId="43" fillId="24" borderId="36" xfId="193" applyFont="1" applyFill="1" applyBorder="1" applyAlignment="1">
      <alignment horizontal="center" vertical="center"/>
    </xf>
    <xf numFmtId="0" fontId="38" fillId="26" borderId="17" xfId="193" applyFont="1" applyFill="1" applyBorder="1" applyAlignment="1">
      <alignment horizontal="center" vertical="center"/>
    </xf>
    <xf numFmtId="0" fontId="38" fillId="26" borderId="26" xfId="193" applyFont="1" applyFill="1" applyBorder="1" applyAlignment="1">
      <alignment horizontal="center" vertical="center"/>
    </xf>
    <xf numFmtId="0" fontId="38" fillId="25" borderId="38" xfId="193" applyFont="1" applyFill="1" applyBorder="1" applyAlignment="1">
      <alignment horizontal="center" vertical="center"/>
    </xf>
    <xf numFmtId="0" fontId="43" fillId="30" borderId="27" xfId="193" applyFont="1" applyFill="1" applyBorder="1" applyAlignment="1">
      <alignment horizontal="center" vertical="center"/>
    </xf>
    <xf numFmtId="0" fontId="8" fillId="0" borderId="0" xfId="195" applyFill="1" applyProtection="1"/>
    <xf numFmtId="0" fontId="43" fillId="31" borderId="27" xfId="193" applyFont="1" applyFill="1" applyBorder="1" applyAlignment="1">
      <alignment horizontal="center" vertical="center"/>
    </xf>
    <xf numFmtId="0" fontId="38" fillId="31" borderId="14" xfId="193" applyFont="1" applyFill="1" applyBorder="1" applyAlignment="1">
      <alignment horizontal="center" vertical="center"/>
    </xf>
    <xf numFmtId="0" fontId="38" fillId="31" borderId="17" xfId="193" applyFont="1" applyFill="1" applyBorder="1" applyAlignment="1">
      <alignment horizontal="center" vertical="center"/>
    </xf>
    <xf numFmtId="0" fontId="38" fillId="31" borderId="38" xfId="193" applyFont="1" applyFill="1" applyBorder="1" applyAlignment="1">
      <alignment horizontal="center" vertical="center"/>
    </xf>
    <xf numFmtId="0" fontId="38" fillId="25" borderId="39" xfId="193" applyFont="1" applyFill="1" applyBorder="1" applyAlignment="1">
      <alignment horizontal="center" vertical="center"/>
    </xf>
    <xf numFmtId="0" fontId="32" fillId="27" borderId="14" xfId="193" applyFont="1" applyFill="1" applyBorder="1" applyAlignment="1">
      <alignment vertical="center" wrapText="1"/>
    </xf>
    <xf numFmtId="0" fontId="43" fillId="28" borderId="27" xfId="193" applyFont="1" applyFill="1" applyBorder="1" applyAlignment="1">
      <alignment horizontal="center" vertical="center"/>
    </xf>
    <xf numFmtId="0" fontId="25" fillId="32" borderId="10" xfId="195" applyFont="1" applyFill="1" applyBorder="1" applyAlignment="1" applyProtection="1">
      <alignment horizontal="center" vertical="center" wrapText="1"/>
    </xf>
    <xf numFmtId="0" fontId="8" fillId="0" borderId="10" xfId="195" applyFill="1" applyBorder="1" applyProtection="1"/>
    <xf numFmtId="0" fontId="8" fillId="0" borderId="10" xfId="195" applyNumberFormat="1" applyFont="1" applyFill="1" applyBorder="1" applyAlignment="1" applyProtection="1">
      <alignment horizontal="center"/>
    </xf>
    <xf numFmtId="0" fontId="25" fillId="0" borderId="10" xfId="195" applyNumberFormat="1" applyFont="1" applyFill="1" applyBorder="1" applyAlignment="1" applyProtection="1">
      <alignment horizontal="center"/>
    </xf>
    <xf numFmtId="0" fontId="8" fillId="0" borderId="10" xfId="195" applyFill="1" applyBorder="1" applyAlignment="1" applyProtection="1">
      <alignment horizontal="center"/>
    </xf>
    <xf numFmtId="0" fontId="25" fillId="32" borderId="10" xfId="195" applyNumberFormat="1" applyFont="1" applyFill="1" applyBorder="1" applyAlignment="1" applyProtection="1">
      <alignment horizontal="center"/>
    </xf>
    <xf numFmtId="0" fontId="8" fillId="0" borderId="10" xfId="195" applyNumberFormat="1" applyFill="1" applyBorder="1" applyAlignment="1" applyProtection="1">
      <alignment horizontal="center"/>
    </xf>
    <xf numFmtId="0" fontId="25" fillId="0" borderId="0" xfId="195" applyFont="1" applyFill="1" applyAlignment="1" applyProtection="1">
      <alignment horizontal="center"/>
    </xf>
    <xf numFmtId="0" fontId="8" fillId="0" borderId="0" xfId="195" applyFill="1" applyAlignment="1" applyProtection="1">
      <alignment horizontal="center"/>
    </xf>
    <xf numFmtId="0" fontId="25" fillId="29" borderId="10" xfId="195" applyNumberFormat="1" applyFont="1" applyFill="1" applyBorder="1" applyAlignment="1" applyProtection="1">
      <alignment horizontal="center"/>
    </xf>
    <xf numFmtId="0" fontId="25" fillId="29" borderId="10" xfId="195" applyFont="1" applyFill="1" applyBorder="1" applyAlignment="1" applyProtection="1">
      <alignment horizontal="center"/>
    </xf>
    <xf numFmtId="0" fontId="25" fillId="32" borderId="10" xfId="195" applyFont="1" applyFill="1" applyBorder="1" applyAlignment="1" applyProtection="1">
      <alignment horizontal="center"/>
    </xf>
    <xf numFmtId="0" fontId="36" fillId="24" borderId="0" xfId="193" quotePrefix="1" applyFont="1" applyFill="1" applyAlignment="1">
      <alignment vertical="center"/>
    </xf>
    <xf numFmtId="0" fontId="43" fillId="33" borderId="27" xfId="193" applyFont="1" applyFill="1" applyBorder="1" applyAlignment="1">
      <alignment horizontal="center" vertical="center"/>
    </xf>
    <xf numFmtId="0" fontId="43" fillId="26" borderId="27" xfId="193" applyFont="1" applyFill="1" applyBorder="1" applyAlignment="1">
      <alignment horizontal="center" vertical="center"/>
    </xf>
    <xf numFmtId="0" fontId="45" fillId="0" borderId="0" xfId="197" applyFill="1" applyProtection="1"/>
    <xf numFmtId="0" fontId="25" fillId="0" borderId="0" xfId="197" applyFont="1" applyFill="1" applyAlignment="1" applyProtection="1">
      <alignment horizontal="center"/>
    </xf>
    <xf numFmtId="0" fontId="45" fillId="0" borderId="0" xfId="197" applyFill="1" applyAlignment="1" applyProtection="1">
      <alignment horizontal="center"/>
    </xf>
    <xf numFmtId="0" fontId="25" fillId="32" borderId="10" xfId="197" applyFont="1" applyFill="1" applyBorder="1" applyAlignment="1" applyProtection="1">
      <alignment horizontal="center" vertical="center" wrapText="1"/>
    </xf>
    <xf numFmtId="0" fontId="45" fillId="0" borderId="10" xfId="197" applyFill="1" applyBorder="1" applyAlignment="1" applyProtection="1">
      <alignment vertical="center" wrapText="1"/>
    </xf>
    <xf numFmtId="0" fontId="8" fillId="0" borderId="10" xfId="197" applyNumberFormat="1" applyFont="1" applyFill="1" applyBorder="1" applyAlignment="1" applyProtection="1">
      <alignment horizontal="center"/>
    </xf>
    <xf numFmtId="0" fontId="25" fillId="0" borderId="10" xfId="197" applyNumberFormat="1" applyFont="1" applyFill="1" applyBorder="1" applyAlignment="1" applyProtection="1">
      <alignment horizontal="center"/>
    </xf>
    <xf numFmtId="0" fontId="45" fillId="0" borderId="10" xfId="197" applyFill="1" applyBorder="1" applyAlignment="1" applyProtection="1">
      <alignment horizontal="center"/>
    </xf>
    <xf numFmtId="0" fontId="25" fillId="32" borderId="10" xfId="197" applyNumberFormat="1" applyFont="1" applyFill="1" applyBorder="1" applyAlignment="1" applyProtection="1">
      <alignment horizontal="center"/>
    </xf>
    <xf numFmtId="0" fontId="45" fillId="0" borderId="10" xfId="197" applyNumberFormat="1" applyFill="1" applyBorder="1" applyAlignment="1" applyProtection="1">
      <alignment horizontal="center"/>
    </xf>
    <xf numFmtId="0" fontId="25" fillId="27" borderId="10" xfId="195" applyFont="1" applyFill="1" applyBorder="1" applyAlignment="1" applyProtection="1">
      <alignment horizontal="center" vertical="center" wrapText="1"/>
    </xf>
    <xf numFmtId="0" fontId="25" fillId="27" borderId="10" xfId="197" applyNumberFormat="1" applyFont="1" applyFill="1" applyBorder="1" applyAlignment="1" applyProtection="1">
      <alignment horizontal="center"/>
    </xf>
    <xf numFmtId="0" fontId="25" fillId="0" borderId="0" xfId="197" applyFont="1" applyFill="1" applyProtection="1"/>
    <xf numFmtId="0" fontId="25" fillId="32" borderId="10" xfId="197" applyFont="1" applyFill="1" applyBorder="1" applyAlignment="1" applyProtection="1">
      <alignment vertical="center" wrapText="1"/>
    </xf>
    <xf numFmtId="0" fontId="43" fillId="33" borderId="28" xfId="193" applyFont="1" applyFill="1" applyBorder="1" applyAlignment="1">
      <alignment horizontal="center" vertical="center"/>
    </xf>
    <xf numFmtId="0" fontId="43" fillId="24" borderId="48" xfId="193" applyFont="1" applyFill="1" applyBorder="1" applyAlignment="1">
      <alignment horizontal="center" vertical="center"/>
    </xf>
    <xf numFmtId="0" fontId="43" fillId="0" borderId="41" xfId="193" applyFont="1" applyFill="1" applyBorder="1" applyAlignment="1">
      <alignment horizontal="center" vertical="center"/>
    </xf>
    <xf numFmtId="0" fontId="38" fillId="26" borderId="38" xfId="193" applyFont="1" applyFill="1" applyBorder="1" applyAlignment="1">
      <alignment horizontal="center" vertical="center"/>
    </xf>
    <xf numFmtId="0" fontId="38" fillId="0" borderId="47" xfId="193" applyFont="1" applyFill="1" applyBorder="1" applyAlignment="1">
      <alignment horizontal="center" vertical="center"/>
    </xf>
    <xf numFmtId="0" fontId="38" fillId="0" borderId="27" xfId="193" applyFont="1" applyFill="1" applyBorder="1" applyAlignment="1">
      <alignment horizontal="center" vertical="center"/>
    </xf>
    <xf numFmtId="0" fontId="43" fillId="33" borderId="29" xfId="193" applyFont="1" applyFill="1" applyBorder="1" applyAlignment="1">
      <alignment horizontal="center" vertical="center"/>
    </xf>
    <xf numFmtId="0" fontId="39" fillId="24" borderId="0" xfId="193" applyFont="1" applyFill="1" applyAlignment="1">
      <alignment horizontal="center" vertical="center"/>
    </xf>
    <xf numFmtId="0" fontId="32" fillId="27" borderId="14" xfId="193" applyFont="1" applyFill="1" applyBorder="1" applyAlignment="1">
      <alignment horizontal="center" vertical="center" wrapText="1"/>
    </xf>
    <xf numFmtId="0" fontId="32" fillId="27" borderId="0" xfId="193" applyFont="1" applyFill="1" applyBorder="1" applyAlignment="1">
      <alignment horizontal="center" vertical="center" wrapText="1"/>
    </xf>
    <xf numFmtId="0" fontId="31" fillId="24" borderId="0" xfId="193" applyFont="1" applyFill="1" applyAlignment="1">
      <alignment horizontal="center" vertical="center" wrapText="1"/>
    </xf>
    <xf numFmtId="0" fontId="43" fillId="29" borderId="47" xfId="193" applyFont="1" applyFill="1" applyBorder="1" applyAlignment="1">
      <alignment horizontal="center" vertical="center"/>
    </xf>
    <xf numFmtId="0" fontId="43" fillId="24" borderId="47" xfId="193" applyFont="1" applyFill="1" applyBorder="1" applyAlignment="1">
      <alignment horizontal="center" vertical="center"/>
    </xf>
    <xf numFmtId="0" fontId="43" fillId="24" borderId="43" xfId="193" applyFont="1" applyFill="1" applyBorder="1" applyAlignment="1">
      <alignment horizontal="center" vertical="center"/>
    </xf>
    <xf numFmtId="0" fontId="43" fillId="30" borderId="47" xfId="193" applyFont="1" applyFill="1" applyBorder="1" applyAlignment="1">
      <alignment horizontal="center" vertical="center"/>
    </xf>
    <xf numFmtId="0" fontId="43" fillId="30" borderId="36" xfId="193" applyFont="1" applyFill="1" applyBorder="1" applyAlignment="1">
      <alignment horizontal="center" vertical="center"/>
    </xf>
    <xf numFmtId="0" fontId="36" fillId="30" borderId="0" xfId="193" applyFont="1" applyFill="1" applyAlignment="1">
      <alignment vertical="center" wrapText="1"/>
    </xf>
    <xf numFmtId="0" fontId="35" fillId="0" borderId="0" xfId="193" quotePrefix="1" applyFont="1" applyFill="1" applyAlignment="1">
      <alignment vertical="center" wrapText="1"/>
    </xf>
    <xf numFmtId="0" fontId="43" fillId="29" borderId="28" xfId="193" applyFont="1" applyFill="1" applyBorder="1" applyAlignment="1">
      <alignment horizontal="center" vertical="center"/>
    </xf>
    <xf numFmtId="0" fontId="39" fillId="24" borderId="0" xfId="193" applyFont="1" applyFill="1" applyAlignment="1">
      <alignment horizontal="center" vertical="center"/>
    </xf>
    <xf numFmtId="0" fontId="32" fillId="27" borderId="14" xfId="193" applyFont="1" applyFill="1" applyBorder="1" applyAlignment="1">
      <alignment horizontal="center" vertical="center" wrapText="1"/>
    </xf>
    <xf numFmtId="0" fontId="32" fillId="27" borderId="0" xfId="193" applyFont="1" applyFill="1" applyBorder="1" applyAlignment="1">
      <alignment horizontal="center" vertical="center" wrapText="1"/>
    </xf>
    <xf numFmtId="0" fontId="31" fillId="24" borderId="0" xfId="193" applyFont="1" applyFill="1" applyAlignment="1">
      <alignment horizontal="center" vertical="center" wrapText="1"/>
    </xf>
    <xf numFmtId="0" fontId="39" fillId="24" borderId="0" xfId="193" applyFont="1" applyFill="1" applyAlignment="1">
      <alignment horizontal="center" vertical="center"/>
    </xf>
    <xf numFmtId="0" fontId="38" fillId="24" borderId="31" xfId="193" applyFont="1" applyFill="1" applyBorder="1" applyAlignment="1">
      <alignment horizontal="center" vertical="center" wrapText="1"/>
    </xf>
    <xf numFmtId="0" fontId="38" fillId="24" borderId="0" xfId="193" applyFont="1" applyFill="1" applyBorder="1" applyAlignment="1">
      <alignment horizontal="center" vertical="center" wrapText="1"/>
    </xf>
    <xf numFmtId="0" fontId="34" fillId="27" borderId="18" xfId="193" applyFont="1" applyFill="1" applyBorder="1" applyAlignment="1">
      <alignment horizontal="center" vertical="center" wrapText="1"/>
    </xf>
    <xf numFmtId="0" fontId="34" fillId="27" borderId="20" xfId="193" applyFont="1" applyFill="1" applyBorder="1" applyAlignment="1">
      <alignment horizontal="center" vertical="center" wrapText="1"/>
    </xf>
    <xf numFmtId="0" fontId="34" fillId="27" borderId="21" xfId="193" applyFont="1" applyFill="1" applyBorder="1" applyAlignment="1">
      <alignment horizontal="center" vertical="center" wrapText="1"/>
    </xf>
    <xf numFmtId="0" fontId="34" fillId="27" borderId="19" xfId="193" applyFont="1" applyFill="1" applyBorder="1" applyAlignment="1">
      <alignment horizontal="center" vertical="center" wrapText="1"/>
    </xf>
    <xf numFmtId="0" fontId="34" fillId="27" borderId="44" xfId="193" applyFont="1" applyFill="1" applyBorder="1" applyAlignment="1">
      <alignment horizontal="center" vertical="center" wrapText="1"/>
    </xf>
    <xf numFmtId="0" fontId="34" fillId="27" borderId="23" xfId="193" applyFont="1" applyFill="1" applyBorder="1" applyAlignment="1">
      <alignment horizontal="center" vertical="center" wrapText="1"/>
    </xf>
    <xf numFmtId="0" fontId="32" fillId="27" borderId="14" xfId="193" applyFont="1" applyFill="1" applyBorder="1" applyAlignment="1">
      <alignment horizontal="center" vertical="center" wrapText="1"/>
    </xf>
    <xf numFmtId="0" fontId="34" fillId="27" borderId="14" xfId="193" applyFont="1" applyFill="1" applyBorder="1" applyAlignment="1">
      <alignment horizontal="center" vertical="center" wrapText="1"/>
    </xf>
    <xf numFmtId="0" fontId="34" fillId="27" borderId="22" xfId="193" applyFont="1" applyFill="1" applyBorder="1" applyAlignment="1">
      <alignment horizontal="center" vertical="center" wrapText="1"/>
    </xf>
    <xf numFmtId="0" fontId="34" fillId="27" borderId="25" xfId="193" applyFont="1" applyFill="1" applyBorder="1" applyAlignment="1">
      <alignment horizontal="center" vertical="center" wrapText="1"/>
    </xf>
    <xf numFmtId="0" fontId="34" fillId="27" borderId="33" xfId="193" applyFont="1" applyFill="1" applyBorder="1" applyAlignment="1">
      <alignment horizontal="center" vertical="center" wrapText="1"/>
    </xf>
    <xf numFmtId="0" fontId="34" fillId="27" borderId="30" xfId="193" applyFont="1" applyFill="1" applyBorder="1" applyAlignment="1">
      <alignment horizontal="center" vertical="center" wrapText="1"/>
    </xf>
    <xf numFmtId="0" fontId="32" fillId="27" borderId="37" xfId="193" applyFont="1" applyFill="1" applyBorder="1" applyAlignment="1">
      <alignment horizontal="center" vertical="center" wrapText="1"/>
    </xf>
    <xf numFmtId="0" fontId="32" fillId="27" borderId="38" xfId="193" applyFont="1" applyFill="1" applyBorder="1" applyAlignment="1">
      <alignment horizontal="center" vertical="center" wrapText="1"/>
    </xf>
    <xf numFmtId="0" fontId="32" fillId="27" borderId="32" xfId="193" applyFont="1" applyFill="1" applyBorder="1" applyAlignment="1">
      <alignment horizontal="center" vertical="center" wrapText="1"/>
    </xf>
    <xf numFmtId="0" fontId="32" fillId="27" borderId="33" xfId="193" applyFont="1" applyFill="1" applyBorder="1" applyAlignment="1">
      <alignment horizontal="center" vertical="center" wrapText="1"/>
    </xf>
    <xf numFmtId="0" fontId="32" fillId="27" borderId="42" xfId="193" applyFont="1" applyFill="1" applyBorder="1" applyAlignment="1">
      <alignment horizontal="center" vertical="center" wrapText="1"/>
    </xf>
    <xf numFmtId="0" fontId="32" fillId="27" borderId="43" xfId="193" applyFont="1" applyFill="1" applyBorder="1" applyAlignment="1">
      <alignment horizontal="center" vertical="center" wrapText="1"/>
    </xf>
    <xf numFmtId="0" fontId="32" fillId="27" borderId="22" xfId="193" applyFont="1" applyFill="1" applyBorder="1" applyAlignment="1">
      <alignment horizontal="center" vertical="center" wrapText="1"/>
    </xf>
    <xf numFmtId="0" fontId="32" fillId="27" borderId="25" xfId="193" applyFont="1" applyFill="1" applyBorder="1" applyAlignment="1">
      <alignment horizontal="center" vertical="center" wrapText="1"/>
    </xf>
    <xf numFmtId="0" fontId="32" fillId="27" borderId="30" xfId="193" applyFont="1" applyFill="1" applyBorder="1" applyAlignment="1">
      <alignment horizontal="center" vertical="center" wrapText="1"/>
    </xf>
    <xf numFmtId="0" fontId="32" fillId="27" borderId="39" xfId="193" applyFont="1" applyFill="1" applyBorder="1" applyAlignment="1">
      <alignment horizontal="center" vertical="center" wrapText="1"/>
    </xf>
    <xf numFmtId="0" fontId="32" fillId="27" borderId="46" xfId="193" applyFont="1" applyFill="1" applyBorder="1" applyAlignment="1">
      <alignment horizontal="center" vertical="center" wrapText="1"/>
    </xf>
    <xf numFmtId="0" fontId="32" fillId="27" borderId="45" xfId="193" applyFont="1" applyFill="1" applyBorder="1" applyAlignment="1">
      <alignment horizontal="center" vertical="center" wrapText="1"/>
    </xf>
    <xf numFmtId="0" fontId="36" fillId="26" borderId="22" xfId="193" applyFont="1" applyFill="1" applyBorder="1" applyAlignment="1">
      <alignment horizontal="center" vertical="center"/>
    </xf>
    <xf numFmtId="0" fontId="36" fillId="26" borderId="25" xfId="193" applyFont="1" applyFill="1" applyBorder="1" applyAlignment="1">
      <alignment horizontal="center" vertical="center"/>
    </xf>
    <xf numFmtId="0" fontId="37" fillId="24" borderId="20" xfId="193" applyFont="1" applyFill="1" applyBorder="1" applyAlignment="1">
      <alignment horizontal="center" vertical="center" wrapText="1"/>
    </xf>
    <xf numFmtId="0" fontId="37" fillId="24" borderId="35" xfId="193" applyFont="1" applyFill="1" applyBorder="1" applyAlignment="1">
      <alignment horizontal="center" vertical="center" wrapText="1"/>
    </xf>
    <xf numFmtId="0" fontId="37" fillId="24" borderId="34" xfId="193" applyFont="1" applyFill="1" applyBorder="1" applyAlignment="1">
      <alignment horizontal="center" vertical="center" wrapText="1"/>
    </xf>
    <xf numFmtId="0" fontId="36" fillId="24" borderId="0" xfId="193" applyFont="1" applyFill="1" applyAlignment="1">
      <alignment horizontal="left" vertical="center" wrapText="1"/>
    </xf>
    <xf numFmtId="0" fontId="36" fillId="25" borderId="16" xfId="193" applyFont="1" applyFill="1" applyBorder="1" applyAlignment="1">
      <alignment horizontal="center" vertical="center"/>
    </xf>
    <xf numFmtId="0" fontId="36" fillId="25" borderId="26" xfId="193" applyFont="1" applyFill="1" applyBorder="1" applyAlignment="1">
      <alignment horizontal="center" vertical="center"/>
    </xf>
    <xf numFmtId="0" fontId="32" fillId="27" borderId="31" xfId="193" applyFont="1" applyFill="1" applyBorder="1" applyAlignment="1">
      <alignment horizontal="center" vertical="center" wrapText="1"/>
    </xf>
    <xf numFmtId="0" fontId="25" fillId="32" borderId="10" xfId="195" applyFont="1" applyFill="1" applyBorder="1" applyAlignment="1" applyProtection="1">
      <alignment horizontal="center" vertical="center" wrapText="1"/>
    </xf>
    <xf numFmtId="0" fontId="25" fillId="32" borderId="12" xfId="195" applyFont="1" applyFill="1" applyBorder="1" applyAlignment="1" applyProtection="1">
      <alignment horizontal="center" vertical="center" wrapText="1"/>
    </xf>
    <xf numFmtId="0" fontId="25" fillId="32" borderId="13" xfId="195" applyFont="1" applyFill="1" applyBorder="1" applyAlignment="1" applyProtection="1">
      <alignment horizontal="center" vertical="center" wrapText="1"/>
    </xf>
    <xf numFmtId="0" fontId="44" fillId="0" borderId="0" xfId="195" applyFont="1" applyFill="1" applyAlignment="1" applyProtection="1">
      <alignment horizontal="center"/>
    </xf>
    <xf numFmtId="0" fontId="25" fillId="32" borderId="10" xfId="195" applyFont="1" applyFill="1" applyBorder="1" applyAlignment="1" applyProtection="1">
      <alignment horizontal="center"/>
    </xf>
    <xf numFmtId="0" fontId="25" fillId="32" borderId="10" xfId="197" applyFont="1" applyFill="1" applyBorder="1" applyAlignment="1" applyProtection="1">
      <alignment horizontal="center" vertical="center" wrapText="1"/>
    </xf>
    <xf numFmtId="0" fontId="44" fillId="0" borderId="0" xfId="197" applyFont="1" applyFill="1" applyAlignment="1" applyProtection="1">
      <alignment horizontal="center"/>
    </xf>
    <xf numFmtId="0" fontId="25" fillId="32" borderId="10" xfId="197" applyFont="1" applyFill="1" applyBorder="1" applyAlignment="1" applyProtection="1">
      <alignment horizontal="center"/>
    </xf>
  </cellXfs>
  <cellStyles count="198">
    <cellStyle name="20% - Accent1 2" xfId="1"/>
    <cellStyle name="20% - Accent1 2 2" xfId="2"/>
    <cellStyle name="20% - Accent1 3" xfId="3"/>
    <cellStyle name="20% - Accent1 4" xfId="4"/>
    <cellStyle name="20% - Accent2 2" xfId="5"/>
    <cellStyle name="20% - Accent2 2 2" xfId="6"/>
    <cellStyle name="20% - Accent2 3" xfId="7"/>
    <cellStyle name="20% - Accent2 4" xfId="8"/>
    <cellStyle name="20% - Accent3 2" xfId="9"/>
    <cellStyle name="20% - Accent3 2 2" xfId="10"/>
    <cellStyle name="20% - Accent3 3" xfId="11"/>
    <cellStyle name="20% - Accent3 4" xfId="12"/>
    <cellStyle name="20% - Accent4 2" xfId="13"/>
    <cellStyle name="20% - Accent4 2 2" xfId="14"/>
    <cellStyle name="20% - Accent4 3" xfId="15"/>
    <cellStyle name="20% - Accent4 4" xfId="16"/>
    <cellStyle name="20% - Accent5 2" xfId="17"/>
    <cellStyle name="20% - Accent5 2 2" xfId="18"/>
    <cellStyle name="20% - Accent5 3" xfId="19"/>
    <cellStyle name="20% - Accent5 4" xfId="20"/>
    <cellStyle name="20% - Accent6 2" xfId="21"/>
    <cellStyle name="20% - Accent6 2 2" xfId="22"/>
    <cellStyle name="20% - Accent6 3" xfId="23"/>
    <cellStyle name="20% - Accent6 4" xfId="24"/>
    <cellStyle name="40% - Accent1 2" xfId="25"/>
    <cellStyle name="40% - Accent1 2 2" xfId="26"/>
    <cellStyle name="40% - Accent1 3" xfId="27"/>
    <cellStyle name="40% - Accent1 4" xfId="28"/>
    <cellStyle name="40% - Accent2 2" xfId="29"/>
    <cellStyle name="40% - Accent2 2 2" xfId="30"/>
    <cellStyle name="40% - Accent2 3" xfId="31"/>
    <cellStyle name="40% - Accent2 4" xfId="32"/>
    <cellStyle name="40% - Accent3 2" xfId="33"/>
    <cellStyle name="40% - Accent3 2 2" xfId="34"/>
    <cellStyle name="40% - Accent3 3" xfId="35"/>
    <cellStyle name="40% - Accent3 4" xfId="36"/>
    <cellStyle name="40% - Accent4 2" xfId="37"/>
    <cellStyle name="40% - Accent4 2 2" xfId="38"/>
    <cellStyle name="40% - Accent4 3" xfId="39"/>
    <cellStyle name="40% - Accent4 4" xfId="40"/>
    <cellStyle name="40% - Accent5 2" xfId="41"/>
    <cellStyle name="40% - Accent5 2 2" xfId="42"/>
    <cellStyle name="40% - Accent5 3" xfId="43"/>
    <cellStyle name="40% - Accent5 4" xfId="44"/>
    <cellStyle name="40% - Accent6 2" xfId="45"/>
    <cellStyle name="40% - Accent6 2 2" xfId="46"/>
    <cellStyle name="40% - Accent6 3" xfId="47"/>
    <cellStyle name="40% - Accent6 4" xfId="48"/>
    <cellStyle name="60% - Accent1 2" xfId="49"/>
    <cellStyle name="60% - Accent1 2 2" xfId="50"/>
    <cellStyle name="60% - Accent1 3" xfId="51"/>
    <cellStyle name="60% - Accent1 4" xfId="52"/>
    <cellStyle name="60% - Accent2 2" xfId="53"/>
    <cellStyle name="60% - Accent2 2 2" xfId="54"/>
    <cellStyle name="60% - Accent2 3" xfId="55"/>
    <cellStyle name="60% - Accent2 4" xfId="56"/>
    <cellStyle name="60% - Accent3 2" xfId="57"/>
    <cellStyle name="60% - Accent3 2 2" xfId="58"/>
    <cellStyle name="60% - Accent3 3" xfId="59"/>
    <cellStyle name="60% - Accent3 4" xfId="60"/>
    <cellStyle name="60% - Accent4 2" xfId="61"/>
    <cellStyle name="60% - Accent4 2 2" xfId="62"/>
    <cellStyle name="60% - Accent4 3" xfId="63"/>
    <cellStyle name="60% - Accent4 4" xfId="64"/>
    <cellStyle name="60% - Accent5 2" xfId="65"/>
    <cellStyle name="60% - Accent5 2 2" xfId="66"/>
    <cellStyle name="60% - Accent5 3" xfId="67"/>
    <cellStyle name="60% - Accent5 4" xfId="68"/>
    <cellStyle name="60% - Accent6 2" xfId="69"/>
    <cellStyle name="60% - Accent6 2 2" xfId="70"/>
    <cellStyle name="60% - Accent6 3" xfId="71"/>
    <cellStyle name="60% - Accent6 4" xfId="72"/>
    <cellStyle name="Accent1 2" xfId="73"/>
    <cellStyle name="Accent1 2 2" xfId="74"/>
    <cellStyle name="Accent1 3" xfId="75"/>
    <cellStyle name="Accent1 4" xfId="76"/>
    <cellStyle name="Accent2 2" xfId="77"/>
    <cellStyle name="Accent2 2 2" xfId="78"/>
    <cellStyle name="Accent2 3" xfId="79"/>
    <cellStyle name="Accent2 4" xfId="80"/>
    <cellStyle name="Accent3 2" xfId="81"/>
    <cellStyle name="Accent3 2 2" xfId="82"/>
    <cellStyle name="Accent3 3" xfId="83"/>
    <cellStyle name="Accent3 4" xfId="84"/>
    <cellStyle name="Accent4 2" xfId="85"/>
    <cellStyle name="Accent4 2 2" xfId="86"/>
    <cellStyle name="Accent4 3" xfId="87"/>
    <cellStyle name="Accent4 4" xfId="88"/>
    <cellStyle name="Accent5 2" xfId="89"/>
    <cellStyle name="Accent5 2 2" xfId="90"/>
    <cellStyle name="Accent5 3" xfId="91"/>
    <cellStyle name="Accent5 4" xfId="92"/>
    <cellStyle name="Accent6 2" xfId="93"/>
    <cellStyle name="Accent6 2 2" xfId="94"/>
    <cellStyle name="Accent6 3" xfId="95"/>
    <cellStyle name="Accent6 4" xfId="96"/>
    <cellStyle name="Bad 2" xfId="97"/>
    <cellStyle name="Bad 2 2" xfId="98"/>
    <cellStyle name="Bad 3" xfId="99"/>
    <cellStyle name="Bad 4" xfId="100"/>
    <cellStyle name="Calculation 2" xfId="101"/>
    <cellStyle name="Calculation 2 2" xfId="102"/>
    <cellStyle name="Calculation 3" xfId="103"/>
    <cellStyle name="Calculation 4" xfId="104"/>
    <cellStyle name="Check Cell 2" xfId="105"/>
    <cellStyle name="Check Cell 2 2" xfId="106"/>
    <cellStyle name="Check Cell 3" xfId="107"/>
    <cellStyle name="Check Cell 4" xfId="108"/>
    <cellStyle name="Comma [0] 2" xfId="109"/>
    <cellStyle name="Comma [0] 2 2" xfId="188"/>
    <cellStyle name="Comma [0] 3" xfId="189"/>
    <cellStyle name="Comma 2" xfId="110"/>
    <cellStyle name="Comma 2 2" xfId="111"/>
    <cellStyle name="Comma 2 2 2" xfId="112"/>
    <cellStyle name="Comma 2 2 3" xfId="113"/>
    <cellStyle name="Comma 2 3" xfId="192"/>
    <cellStyle name="Comma 3" xfId="114"/>
    <cellStyle name="Comma 3 2" xfId="115"/>
    <cellStyle name="Comma 4" xfId="187"/>
    <cellStyle name="Explanatory Text 2" xfId="116"/>
    <cellStyle name="Explanatory Text 2 2" xfId="117"/>
    <cellStyle name="Explanatory Text 3" xfId="118"/>
    <cellStyle name="Explanatory Text 4" xfId="119"/>
    <cellStyle name="Good 2" xfId="120"/>
    <cellStyle name="Good 2 2" xfId="121"/>
    <cellStyle name="Good 3" xfId="122"/>
    <cellStyle name="Good 4" xfId="123"/>
    <cellStyle name="Heading 1 2" xfId="124"/>
    <cellStyle name="Heading 1 2 2" xfId="125"/>
    <cellStyle name="Heading 1 3" xfId="126"/>
    <cellStyle name="Heading 1 4" xfId="127"/>
    <cellStyle name="Heading 2 2" xfId="128"/>
    <cellStyle name="Heading 2 2 2" xfId="129"/>
    <cellStyle name="Heading 2 3" xfId="130"/>
    <cellStyle name="Heading 2 4" xfId="131"/>
    <cellStyle name="Heading 3 2" xfId="132"/>
    <cellStyle name="Heading 3 2 2" xfId="133"/>
    <cellStyle name="Heading 3 3" xfId="134"/>
    <cellStyle name="Heading 3 4" xfId="135"/>
    <cellStyle name="Heading 4 2" xfId="136"/>
    <cellStyle name="Heading 4 2 2" xfId="137"/>
    <cellStyle name="Heading 4 3" xfId="138"/>
    <cellStyle name="Heading 4 4" xfId="139"/>
    <cellStyle name="Input 2" xfId="140"/>
    <cellStyle name="Input 2 2" xfId="141"/>
    <cellStyle name="Input 3" xfId="142"/>
    <cellStyle name="Input 4" xfId="143"/>
    <cellStyle name="Linked Cell 2" xfId="144"/>
    <cellStyle name="Linked Cell 2 2" xfId="145"/>
    <cellStyle name="Linked Cell 3" xfId="146"/>
    <cellStyle name="Linked Cell 4" xfId="147"/>
    <cellStyle name="Neutral 2" xfId="148"/>
    <cellStyle name="Neutral 2 2" xfId="149"/>
    <cellStyle name="Neutral 3" xfId="150"/>
    <cellStyle name="Neutral 4" xfId="151"/>
    <cellStyle name="Normal" xfId="0" builtinId="0"/>
    <cellStyle name="Normal 10" xfId="195"/>
    <cellStyle name="Normal 11" xfId="196"/>
    <cellStyle name="Normal 12" xfId="197"/>
    <cellStyle name="Normal 2" xfId="152"/>
    <cellStyle name="Normal 2 2" xfId="153"/>
    <cellStyle name="Normal 2 2 2" xfId="185"/>
    <cellStyle name="Normal 2 3" xfId="154"/>
    <cellStyle name="Normal 2 4" xfId="155"/>
    <cellStyle name="Normal 2 5" xfId="156"/>
    <cellStyle name="Normal 2 6" xfId="157"/>
    <cellStyle name="Normal 2 7" xfId="158"/>
    <cellStyle name="Normal 2 8" xfId="159"/>
    <cellStyle name="Normal 2 9" xfId="184"/>
    <cellStyle name="Normal 3" xfId="160"/>
    <cellStyle name="Normal 4" xfId="183"/>
    <cellStyle name="Normal 4 2" xfId="161"/>
    <cellStyle name="Normal 5" xfId="186"/>
    <cellStyle name="Normal 6" xfId="190"/>
    <cellStyle name="Normal 7" xfId="191"/>
    <cellStyle name="Normal 8" xfId="193"/>
    <cellStyle name="Normal 9" xfId="194"/>
    <cellStyle name="Note 2" xfId="162"/>
    <cellStyle name="Note 2 2" xfId="163"/>
    <cellStyle name="Note 2 2 2" xfId="164"/>
    <cellStyle name="Note 3" xfId="165"/>
    <cellStyle name="Note 4" xfId="166"/>
    <cellStyle name="Output 2" xfId="167"/>
    <cellStyle name="Output 2 2" xfId="168"/>
    <cellStyle name="Output 3" xfId="169"/>
    <cellStyle name="Output 4" xfId="170"/>
    <cellStyle name="Title 2" xfId="171"/>
    <cellStyle name="Title 2 2" xfId="172"/>
    <cellStyle name="Title 3" xfId="173"/>
    <cellStyle name="Title 4" xfId="174"/>
    <cellStyle name="Total 2" xfId="175"/>
    <cellStyle name="Total 2 2" xfId="176"/>
    <cellStyle name="Total 3" xfId="177"/>
    <cellStyle name="Total 4" xfId="178"/>
    <cellStyle name="Warning Text 2" xfId="179"/>
    <cellStyle name="Warning Text 2 2" xfId="180"/>
    <cellStyle name="Warning Text 3" xfId="181"/>
    <cellStyle name="Warning Text 4" xfId="18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BV56"/>
  <sheetViews>
    <sheetView tabSelected="1" topLeftCell="K1" zoomScale="40" zoomScaleNormal="40" zoomScaleSheetLayoutView="40" zoomScalePageLayoutView="90" workbookViewId="0">
      <pane ySplit="825" topLeftCell="A28" activePane="bottomLeft"/>
      <selection sqref="A1:BN1"/>
      <selection pane="bottomLeft" activeCell="X43" sqref="X43"/>
    </sheetView>
  </sheetViews>
  <sheetFormatPr defaultColWidth="15.28515625" defaultRowHeight="49.9" customHeight="1" x14ac:dyDescent="0.2"/>
  <cols>
    <col min="1" max="1" width="27.42578125" style="26" customWidth="1"/>
    <col min="2" max="2" width="100" style="1" customWidth="1"/>
    <col min="3" max="4" width="15.7109375" style="25" customWidth="1"/>
    <col min="5" max="5" width="14.28515625" style="2" customWidth="1"/>
    <col min="6" max="6" width="15.7109375" style="2" customWidth="1"/>
    <col min="7" max="8" width="16.7109375" style="2" customWidth="1"/>
    <col min="9" max="9" width="16" style="2" customWidth="1"/>
    <col min="10" max="10" width="16.7109375" style="2" customWidth="1"/>
    <col min="11" max="11" width="16.5703125" style="2" customWidth="1"/>
    <col min="12" max="16" width="16.7109375" style="2" customWidth="1"/>
    <col min="17" max="17" width="16.5703125" style="2" customWidth="1"/>
    <col min="18" max="18" width="13.28515625" style="2" customWidth="1"/>
    <col min="19" max="19" width="18.28515625" style="2" customWidth="1"/>
    <col min="20" max="20" width="15.140625" style="2" customWidth="1"/>
    <col min="21" max="21" width="14.42578125" style="2" customWidth="1"/>
    <col min="22" max="22" width="14.85546875" style="2" customWidth="1"/>
    <col min="23" max="23" width="16.28515625" style="2" customWidth="1"/>
    <col min="24" max="24" width="15.85546875" style="2" customWidth="1"/>
    <col min="25" max="25" width="17.7109375" style="2" customWidth="1"/>
    <col min="26" max="26" width="14.85546875" style="2" customWidth="1"/>
    <col min="27" max="27" width="17.7109375" style="2" customWidth="1"/>
    <col min="28" max="28" width="19.140625" style="2" customWidth="1"/>
    <col min="29" max="29" width="19" style="2" customWidth="1"/>
    <col min="30" max="30" width="19" style="2" hidden="1" customWidth="1"/>
    <col min="31" max="31" width="19" style="2" customWidth="1"/>
    <col min="32" max="33" width="13.85546875" style="2" customWidth="1"/>
    <col min="34" max="34" width="13.5703125" style="2" customWidth="1"/>
    <col min="35" max="35" width="15.140625" style="2" customWidth="1"/>
    <col min="36" max="36" width="13.140625" style="2" customWidth="1"/>
    <col min="37" max="37" width="12" style="2" customWidth="1"/>
    <col min="38" max="38" width="12.7109375" style="2" customWidth="1"/>
    <col min="39" max="39" width="14.85546875" style="2" customWidth="1"/>
    <col min="40" max="40" width="17.7109375" style="2" customWidth="1"/>
    <col min="41" max="41" width="15.42578125" style="2" customWidth="1"/>
    <col min="42" max="42" width="18.28515625" style="2" customWidth="1"/>
    <col min="43" max="46" width="17.7109375" style="2" customWidth="1"/>
    <col min="47" max="51" width="17.7109375" style="2" hidden="1" customWidth="1"/>
    <col min="52" max="52" width="14.140625" style="2" customWidth="1"/>
    <col min="53" max="55" width="14.42578125" style="2" customWidth="1"/>
    <col min="56" max="56" width="14.85546875" style="2" customWidth="1"/>
    <col min="57" max="57" width="17.7109375" style="2" customWidth="1"/>
    <col min="58" max="58" width="19.5703125" style="2" customWidth="1"/>
    <col min="59" max="59" width="16" style="2" hidden="1" customWidth="1"/>
    <col min="60" max="60" width="20" style="2" customWidth="1"/>
    <col min="61" max="61" width="16.85546875" style="2" customWidth="1"/>
    <col min="62" max="62" width="18.42578125" style="2" customWidth="1"/>
    <col min="63" max="63" width="16.140625" style="2" customWidth="1"/>
    <col min="64" max="64" width="20" style="2" customWidth="1"/>
    <col min="65" max="65" width="17.7109375" style="2" hidden="1" customWidth="1"/>
    <col min="66" max="67" width="17.7109375" style="18" hidden="1" customWidth="1"/>
    <col min="68" max="68" width="13.42578125" style="2" hidden="1" customWidth="1"/>
    <col min="69" max="69" width="12" style="2" hidden="1" customWidth="1"/>
    <col min="70" max="72" width="11.7109375" style="2" hidden="1" customWidth="1"/>
    <col min="73" max="73" width="15.28515625" style="2" hidden="1" customWidth="1"/>
    <col min="74" max="74" width="0" style="2" hidden="1" customWidth="1"/>
    <col min="75" max="16384" width="15.28515625" style="2"/>
  </cols>
  <sheetData>
    <row r="1" spans="1:74" s="1" customFormat="1" ht="44.1" customHeight="1" x14ac:dyDescent="0.2">
      <c r="A1" s="100" t="s">
        <v>56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</row>
    <row r="2" spans="1:74" s="1" customFormat="1" ht="44.1" customHeight="1" x14ac:dyDescent="0.2">
      <c r="A2" s="100" t="s">
        <v>33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</row>
    <row r="3" spans="1:74" s="1" customFormat="1" ht="24.75" customHeight="1" x14ac:dyDescent="0.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</row>
    <row r="4" spans="1:74" ht="3.75" customHeight="1" thickBot="1" x14ac:dyDescent="0.25">
      <c r="A4" s="101"/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1"/>
      <c r="BG4" s="102"/>
      <c r="BH4" s="102"/>
      <c r="BI4" s="102"/>
      <c r="BJ4" s="102"/>
      <c r="BK4" s="102"/>
      <c r="BL4" s="102"/>
      <c r="BM4" s="102"/>
      <c r="BN4" s="102"/>
      <c r="BO4" s="2"/>
    </row>
    <row r="5" spans="1:74" s="87" customFormat="1" ht="48" customHeight="1" thickBot="1" x14ac:dyDescent="0.25">
      <c r="A5" s="103" t="s">
        <v>0</v>
      </c>
      <c r="B5" s="106" t="s">
        <v>36</v>
      </c>
      <c r="C5" s="109" t="s">
        <v>123</v>
      </c>
      <c r="D5" s="109" t="s">
        <v>122</v>
      </c>
      <c r="E5" s="110" t="s">
        <v>55</v>
      </c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1" t="s">
        <v>24</v>
      </c>
      <c r="U5" s="112"/>
      <c r="V5" s="112"/>
      <c r="W5" s="112"/>
      <c r="X5" s="112"/>
      <c r="Y5" s="113"/>
      <c r="Z5" s="113"/>
      <c r="AA5" s="113"/>
      <c r="AB5" s="114"/>
      <c r="AC5" s="109" t="s">
        <v>68</v>
      </c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17" t="s">
        <v>125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9"/>
      <c r="BF5" s="115" t="s">
        <v>26</v>
      </c>
      <c r="BG5" s="115" t="s">
        <v>53</v>
      </c>
      <c r="BH5" s="115" t="s">
        <v>54</v>
      </c>
      <c r="BI5" s="109" t="s">
        <v>20</v>
      </c>
      <c r="BJ5" s="109"/>
      <c r="BK5" s="109"/>
      <c r="BL5" s="109"/>
      <c r="BM5" s="115" t="s">
        <v>51</v>
      </c>
      <c r="BN5" s="119" t="s">
        <v>46</v>
      </c>
      <c r="BO5" s="119" t="s">
        <v>52</v>
      </c>
    </row>
    <row r="6" spans="1:74" s="87" customFormat="1" ht="48" customHeight="1" thickBot="1" x14ac:dyDescent="0.25">
      <c r="A6" s="104"/>
      <c r="B6" s="107"/>
      <c r="C6" s="109"/>
      <c r="D6" s="109"/>
      <c r="E6" s="109" t="s">
        <v>18</v>
      </c>
      <c r="F6" s="109" t="s">
        <v>67</v>
      </c>
      <c r="G6" s="121" t="s">
        <v>25</v>
      </c>
      <c r="H6" s="122"/>
      <c r="I6" s="122"/>
      <c r="J6" s="122"/>
      <c r="K6" s="122"/>
      <c r="L6" s="121" t="s">
        <v>40</v>
      </c>
      <c r="M6" s="122"/>
      <c r="N6" s="122"/>
      <c r="O6" s="122"/>
      <c r="P6" s="122"/>
      <c r="Q6" s="122"/>
      <c r="R6" s="123"/>
      <c r="S6" s="109" t="s">
        <v>12</v>
      </c>
      <c r="T6" s="115" t="s">
        <v>18</v>
      </c>
      <c r="U6" s="115" t="s">
        <v>19</v>
      </c>
      <c r="V6" s="117" t="s">
        <v>25</v>
      </c>
      <c r="W6" s="118"/>
      <c r="X6" s="119"/>
      <c r="Y6" s="117" t="s">
        <v>40</v>
      </c>
      <c r="Z6" s="118"/>
      <c r="AA6" s="119"/>
      <c r="AB6" s="109" t="s">
        <v>12</v>
      </c>
      <c r="AC6" s="109" t="s">
        <v>10</v>
      </c>
      <c r="AD6" s="115" t="s">
        <v>19</v>
      </c>
      <c r="AE6" s="115" t="s">
        <v>124</v>
      </c>
      <c r="AF6" s="121" t="s">
        <v>25</v>
      </c>
      <c r="AG6" s="122"/>
      <c r="AH6" s="122"/>
      <c r="AI6" s="123"/>
      <c r="AJ6" s="121" t="s">
        <v>40</v>
      </c>
      <c r="AK6" s="122"/>
      <c r="AL6" s="122"/>
      <c r="AM6" s="123"/>
      <c r="AN6" s="117" t="s">
        <v>12</v>
      </c>
      <c r="AO6" s="109" t="s">
        <v>10</v>
      </c>
      <c r="AP6" s="109" t="s">
        <v>19</v>
      </c>
      <c r="AQ6" s="121" t="s">
        <v>25</v>
      </c>
      <c r="AR6" s="122"/>
      <c r="AS6" s="122"/>
      <c r="AT6" s="123"/>
      <c r="AU6" s="121" t="s">
        <v>126</v>
      </c>
      <c r="AV6" s="122"/>
      <c r="AW6" s="122"/>
      <c r="AX6" s="122"/>
      <c r="AY6" s="123"/>
      <c r="AZ6" s="121" t="s">
        <v>40</v>
      </c>
      <c r="BA6" s="122"/>
      <c r="BB6" s="122"/>
      <c r="BC6" s="122"/>
      <c r="BD6" s="123"/>
      <c r="BE6" s="115" t="s">
        <v>12</v>
      </c>
      <c r="BF6" s="120"/>
      <c r="BG6" s="120"/>
      <c r="BH6" s="120"/>
      <c r="BI6" s="109" t="s">
        <v>10</v>
      </c>
      <c r="BJ6" s="115" t="s">
        <v>25</v>
      </c>
      <c r="BK6" s="115" t="s">
        <v>11</v>
      </c>
      <c r="BL6" s="115" t="s">
        <v>70</v>
      </c>
      <c r="BM6" s="120"/>
      <c r="BN6" s="125"/>
      <c r="BO6" s="125"/>
      <c r="BQ6" s="115" t="s">
        <v>46</v>
      </c>
      <c r="BR6" s="115" t="s">
        <v>132</v>
      </c>
      <c r="BS6" s="115"/>
      <c r="BT6" s="86"/>
    </row>
    <row r="7" spans="1:74" s="87" customFormat="1" ht="80.25" customHeight="1" thickBot="1" x14ac:dyDescent="0.25">
      <c r="A7" s="105"/>
      <c r="B7" s="108"/>
      <c r="C7" s="109"/>
      <c r="D7" s="109"/>
      <c r="E7" s="109"/>
      <c r="F7" s="109"/>
      <c r="G7" s="85" t="s">
        <v>41</v>
      </c>
      <c r="H7" s="85" t="s">
        <v>42</v>
      </c>
      <c r="I7" s="85" t="s">
        <v>44</v>
      </c>
      <c r="J7" s="85" t="s">
        <v>45</v>
      </c>
      <c r="K7" s="85" t="s">
        <v>13</v>
      </c>
      <c r="L7" s="85" t="s">
        <v>41</v>
      </c>
      <c r="M7" s="85" t="s">
        <v>42</v>
      </c>
      <c r="N7" s="85" t="s">
        <v>43</v>
      </c>
      <c r="O7" s="85" t="s">
        <v>44</v>
      </c>
      <c r="P7" s="85" t="s">
        <v>45</v>
      </c>
      <c r="Q7" s="85" t="s">
        <v>66</v>
      </c>
      <c r="R7" s="46" t="s">
        <v>11</v>
      </c>
      <c r="S7" s="109"/>
      <c r="T7" s="116"/>
      <c r="U7" s="116"/>
      <c r="V7" s="85" t="s">
        <v>38</v>
      </c>
      <c r="W7" s="85" t="s">
        <v>39</v>
      </c>
      <c r="X7" s="85" t="s">
        <v>13</v>
      </c>
      <c r="Y7" s="85" t="s">
        <v>38</v>
      </c>
      <c r="Z7" s="85" t="s">
        <v>39</v>
      </c>
      <c r="AA7" s="85" t="s">
        <v>13</v>
      </c>
      <c r="AB7" s="109"/>
      <c r="AC7" s="109"/>
      <c r="AD7" s="116"/>
      <c r="AE7" s="116"/>
      <c r="AF7" s="85" t="s">
        <v>38</v>
      </c>
      <c r="AG7" s="85" t="s">
        <v>39</v>
      </c>
      <c r="AH7" s="85" t="s">
        <v>69</v>
      </c>
      <c r="AI7" s="85" t="s">
        <v>13</v>
      </c>
      <c r="AJ7" s="85" t="s">
        <v>38</v>
      </c>
      <c r="AK7" s="85" t="s">
        <v>39</v>
      </c>
      <c r="AL7" s="85" t="s">
        <v>69</v>
      </c>
      <c r="AM7" s="85" t="s">
        <v>13</v>
      </c>
      <c r="AN7" s="124"/>
      <c r="AO7" s="109"/>
      <c r="AP7" s="109"/>
      <c r="AQ7" s="85" t="s">
        <v>38</v>
      </c>
      <c r="AR7" s="85" t="s">
        <v>39</v>
      </c>
      <c r="AS7" s="85" t="s">
        <v>69</v>
      </c>
      <c r="AT7" s="85" t="s">
        <v>13</v>
      </c>
      <c r="AU7" s="85" t="s">
        <v>38</v>
      </c>
      <c r="AV7" s="85" t="s">
        <v>131</v>
      </c>
      <c r="AW7" s="85" t="s">
        <v>39</v>
      </c>
      <c r="AX7" s="85" t="s">
        <v>69</v>
      </c>
      <c r="AY7" s="85" t="s">
        <v>13</v>
      </c>
      <c r="AZ7" s="85" t="s">
        <v>38</v>
      </c>
      <c r="BA7" s="85" t="s">
        <v>39</v>
      </c>
      <c r="BB7" s="85" t="s">
        <v>69</v>
      </c>
      <c r="BC7" s="85" t="s">
        <v>133</v>
      </c>
      <c r="BD7" s="85" t="s">
        <v>13</v>
      </c>
      <c r="BE7" s="116"/>
      <c r="BF7" s="116"/>
      <c r="BG7" s="116"/>
      <c r="BH7" s="116"/>
      <c r="BI7" s="109"/>
      <c r="BJ7" s="116"/>
      <c r="BK7" s="116"/>
      <c r="BL7" s="116"/>
      <c r="BM7" s="116"/>
      <c r="BN7" s="126"/>
      <c r="BO7" s="126"/>
      <c r="BQ7" s="116"/>
      <c r="BR7" s="116"/>
      <c r="BS7" s="116"/>
      <c r="BT7" s="86"/>
    </row>
    <row r="8" spans="1:74" s="6" customFormat="1" ht="42.95" customHeight="1" x14ac:dyDescent="0.2">
      <c r="A8" s="129" t="s">
        <v>16</v>
      </c>
      <c r="B8" s="3" t="s">
        <v>3</v>
      </c>
      <c r="C8" s="27">
        <v>280</v>
      </c>
      <c r="D8" s="27">
        <v>280</v>
      </c>
      <c r="E8" s="28">
        <f>50*C8/100</f>
        <v>140</v>
      </c>
      <c r="F8" s="28">
        <v>170</v>
      </c>
      <c r="G8" s="28">
        <v>477</v>
      </c>
      <c r="H8" s="28">
        <v>360</v>
      </c>
      <c r="I8" s="27">
        <v>256</v>
      </c>
      <c r="J8" s="27">
        <v>175</v>
      </c>
      <c r="K8" s="27">
        <f t="shared" ref="K8:K19" si="0">G8+H8+I8+J8</f>
        <v>1268</v>
      </c>
      <c r="L8" s="27">
        <v>170</v>
      </c>
      <c r="M8" s="27"/>
      <c r="N8" s="27">
        <f t="shared" ref="N8:N19" si="1">SUM(L8:M8)</f>
        <v>170</v>
      </c>
      <c r="O8" s="28"/>
      <c r="P8" s="28"/>
      <c r="Q8" s="28">
        <f>SUM(O8:P8)</f>
        <v>0</v>
      </c>
      <c r="R8" s="41">
        <f>N8+Q8</f>
        <v>170</v>
      </c>
      <c r="S8" s="29">
        <v>94</v>
      </c>
      <c r="T8" s="27">
        <v>40</v>
      </c>
      <c r="U8" s="27">
        <v>40</v>
      </c>
      <c r="V8" s="27">
        <v>130</v>
      </c>
      <c r="W8" s="27">
        <v>46</v>
      </c>
      <c r="X8" s="27">
        <f t="shared" ref="X8:X19" si="2">SUM(V8:W8)</f>
        <v>176</v>
      </c>
      <c r="Y8" s="27">
        <v>40</v>
      </c>
      <c r="Z8" s="27"/>
      <c r="AA8" s="27">
        <f t="shared" ref="AA8:AA17" si="3">SUM(Y8:Z8)</f>
        <v>40</v>
      </c>
      <c r="AB8" s="29">
        <v>29</v>
      </c>
      <c r="AC8" s="27">
        <f t="shared" ref="AC8:AC14" si="4">C8*30/100</f>
        <v>84</v>
      </c>
      <c r="AD8" s="61">
        <v>160</v>
      </c>
      <c r="AE8" s="27">
        <v>173</v>
      </c>
      <c r="AF8" s="27">
        <v>269</v>
      </c>
      <c r="AG8" s="27">
        <v>147</v>
      </c>
      <c r="AH8" s="27">
        <v>105</v>
      </c>
      <c r="AI8" s="27">
        <f t="shared" ref="AI8:AI19" si="5">SUM(AF8:AH8)</f>
        <v>521</v>
      </c>
      <c r="AJ8" s="27">
        <v>172</v>
      </c>
      <c r="AK8" s="27"/>
      <c r="AL8" s="27">
        <v>1</v>
      </c>
      <c r="AM8" s="27">
        <f t="shared" ref="AM8:AM38" si="6">SUM(AJ8:AL8)</f>
        <v>173</v>
      </c>
      <c r="AN8" s="29">
        <v>144</v>
      </c>
      <c r="AO8" s="92">
        <f t="shared" ref="AO8:AO19" si="7">C8*20/100</f>
        <v>56</v>
      </c>
      <c r="AP8" s="91">
        <v>20</v>
      </c>
      <c r="AQ8" s="89">
        <v>144</v>
      </c>
      <c r="AR8" s="89">
        <v>55</v>
      </c>
      <c r="AS8" s="89">
        <v>48</v>
      </c>
      <c r="AT8" s="89">
        <f>SUM(AQ8:AS8)</f>
        <v>247</v>
      </c>
      <c r="AU8" s="89">
        <v>137</v>
      </c>
      <c r="AV8" s="89">
        <f t="shared" ref="AV8:AV24" si="8">AU8+BG8</f>
        <v>137</v>
      </c>
      <c r="AW8" s="89">
        <v>48</v>
      </c>
      <c r="AX8" s="89">
        <v>36</v>
      </c>
      <c r="AY8" s="89">
        <f>SUM(AV8:AX8)</f>
        <v>221</v>
      </c>
      <c r="AZ8" s="89">
        <v>20</v>
      </c>
      <c r="BA8" s="89"/>
      <c r="BB8" s="89"/>
      <c r="BC8" s="89"/>
      <c r="BD8" s="89">
        <f t="shared" ref="BD8:BD19" si="9">SUM(AZ8:BB8)</f>
        <v>20</v>
      </c>
      <c r="BE8" s="88">
        <v>19</v>
      </c>
      <c r="BF8" s="89"/>
      <c r="BG8" s="89"/>
      <c r="BH8" s="89"/>
      <c r="BI8" s="81">
        <f>F8+U8+AE8+AP8</f>
        <v>403</v>
      </c>
      <c r="BJ8" s="81">
        <f t="shared" ref="BJ8:BJ19" si="10">K8+X8+AI8+AT8</f>
        <v>2212</v>
      </c>
      <c r="BK8" s="81">
        <f t="shared" ref="BK8:BK19" si="11">R8+AA8+AM8+BD8</f>
        <v>403</v>
      </c>
      <c r="BL8" s="88">
        <f>S8+AB8+AN8+BF8+BE8+BH8</f>
        <v>286</v>
      </c>
      <c r="BM8" s="4">
        <f t="shared" ref="BM8:BM15" si="12">C8-Q8-AA8</f>
        <v>240</v>
      </c>
      <c r="BN8" s="5">
        <f t="shared" ref="BN8:BN19" si="13">C8-BL8</f>
        <v>-6</v>
      </c>
      <c r="BO8" s="5">
        <f t="shared" ref="BO8:BO15" si="14">C8-BL8</f>
        <v>-6</v>
      </c>
      <c r="BQ8" s="6">
        <f t="shared" ref="BQ8:BQ41" si="15">D8 -BL8</f>
        <v>-6</v>
      </c>
      <c r="BR8" s="6">
        <f t="shared" ref="BR8:BR40" si="16">D8-BL8-BD8</f>
        <v>-26</v>
      </c>
      <c r="BU8" s="6">
        <f t="shared" ref="BU8:BU41" si="17">D8-BL8-BD8</f>
        <v>-26</v>
      </c>
      <c r="BV8" s="6">
        <f>D8-BL8</f>
        <v>-6</v>
      </c>
    </row>
    <row r="9" spans="1:74" s="6" customFormat="1" ht="42.95" customHeight="1" x14ac:dyDescent="0.2">
      <c r="A9" s="129"/>
      <c r="B9" s="7" t="s">
        <v>4</v>
      </c>
      <c r="C9" s="31">
        <v>120</v>
      </c>
      <c r="D9" s="27">
        <v>120</v>
      </c>
      <c r="E9" s="28">
        <f t="shared" ref="E9:E18" si="18">50*C9/100</f>
        <v>60</v>
      </c>
      <c r="F9" s="28">
        <v>85</v>
      </c>
      <c r="G9" s="28">
        <v>85</v>
      </c>
      <c r="H9" s="28">
        <v>94</v>
      </c>
      <c r="I9" s="27">
        <v>55</v>
      </c>
      <c r="J9" s="27">
        <v>68</v>
      </c>
      <c r="K9" s="27">
        <f t="shared" si="0"/>
        <v>302</v>
      </c>
      <c r="L9" s="27">
        <v>85</v>
      </c>
      <c r="M9" s="27"/>
      <c r="N9" s="27">
        <f t="shared" si="1"/>
        <v>85</v>
      </c>
      <c r="O9" s="28"/>
      <c r="P9" s="28"/>
      <c r="Q9" s="28">
        <f t="shared" ref="Q9:Q38" si="19">SUM(O9:P9)</f>
        <v>0</v>
      </c>
      <c r="R9" s="41">
        <f t="shared" ref="R9:R38" si="20">N9+Q9</f>
        <v>85</v>
      </c>
      <c r="S9" s="29">
        <v>41</v>
      </c>
      <c r="T9" s="27">
        <v>24</v>
      </c>
      <c r="U9" s="27">
        <v>24</v>
      </c>
      <c r="V9" s="27">
        <v>23</v>
      </c>
      <c r="W9" s="27">
        <v>10</v>
      </c>
      <c r="X9" s="27">
        <f t="shared" si="2"/>
        <v>33</v>
      </c>
      <c r="Y9" s="27">
        <v>22</v>
      </c>
      <c r="Z9" s="27">
        <v>2</v>
      </c>
      <c r="AA9" s="27">
        <f t="shared" si="3"/>
        <v>24</v>
      </c>
      <c r="AB9" s="29">
        <v>19</v>
      </c>
      <c r="AC9" s="27">
        <f t="shared" si="4"/>
        <v>36</v>
      </c>
      <c r="AD9" s="27">
        <v>52</v>
      </c>
      <c r="AE9" s="27">
        <v>52</v>
      </c>
      <c r="AF9" s="27">
        <v>35</v>
      </c>
      <c r="AG9" s="27">
        <v>43</v>
      </c>
      <c r="AH9" s="27">
        <v>39</v>
      </c>
      <c r="AI9" s="27">
        <f t="shared" si="5"/>
        <v>117</v>
      </c>
      <c r="AJ9" s="27">
        <v>33</v>
      </c>
      <c r="AK9" s="27">
        <v>8</v>
      </c>
      <c r="AL9" s="27">
        <v>11</v>
      </c>
      <c r="AM9" s="27">
        <f t="shared" si="6"/>
        <v>52</v>
      </c>
      <c r="AN9" s="29">
        <v>46</v>
      </c>
      <c r="AO9" s="92">
        <f t="shared" si="7"/>
        <v>24</v>
      </c>
      <c r="AP9" s="39">
        <v>16</v>
      </c>
      <c r="AQ9" s="27">
        <v>27</v>
      </c>
      <c r="AR9" s="27">
        <v>14</v>
      </c>
      <c r="AS9" s="27">
        <v>16</v>
      </c>
      <c r="AT9" s="27">
        <f t="shared" ref="AT9:AT19" si="21">SUM(AQ9:AS9)</f>
        <v>57</v>
      </c>
      <c r="AU9" s="27">
        <v>26</v>
      </c>
      <c r="AV9" s="27">
        <f t="shared" si="8"/>
        <v>26</v>
      </c>
      <c r="AW9" s="27">
        <v>13</v>
      </c>
      <c r="AX9" s="27">
        <v>14</v>
      </c>
      <c r="AY9" s="27">
        <f t="shared" ref="AY9:AY38" si="22">SUM(AV9:AX9)</f>
        <v>53</v>
      </c>
      <c r="AZ9" s="27">
        <v>15</v>
      </c>
      <c r="BA9" s="27">
        <v>1</v>
      </c>
      <c r="BB9" s="27"/>
      <c r="BC9" s="27"/>
      <c r="BD9" s="27">
        <f t="shared" si="9"/>
        <v>16</v>
      </c>
      <c r="BE9" s="29">
        <v>14</v>
      </c>
      <c r="BF9" s="27"/>
      <c r="BG9" s="27"/>
      <c r="BH9" s="27"/>
      <c r="BI9" s="82">
        <f t="shared" ref="BI9:BI40" si="23">F9+U9+AE9+AP9</f>
        <v>177</v>
      </c>
      <c r="BJ9" s="82">
        <f t="shared" si="10"/>
        <v>509</v>
      </c>
      <c r="BK9" s="82">
        <f t="shared" si="11"/>
        <v>177</v>
      </c>
      <c r="BL9" s="95">
        <f t="shared" ref="BL9:BL38" si="24">S9+AB9+AN9+BF9+BE9+BH9</f>
        <v>120</v>
      </c>
      <c r="BM9" s="4">
        <f t="shared" si="12"/>
        <v>96</v>
      </c>
      <c r="BN9" s="5">
        <f t="shared" si="13"/>
        <v>0</v>
      </c>
      <c r="BO9" s="5">
        <f t="shared" si="14"/>
        <v>0</v>
      </c>
      <c r="BQ9" s="6">
        <f t="shared" si="15"/>
        <v>0</v>
      </c>
      <c r="BR9" s="6">
        <f t="shared" si="16"/>
        <v>-16</v>
      </c>
      <c r="BU9" s="6">
        <f t="shared" si="17"/>
        <v>-16</v>
      </c>
      <c r="BV9" s="6">
        <f t="shared" ref="BV9:BV41" si="25">D9-BL9</f>
        <v>0</v>
      </c>
    </row>
    <row r="10" spans="1:74" s="6" customFormat="1" ht="42.95" customHeight="1" x14ac:dyDescent="0.2">
      <c r="A10" s="129"/>
      <c r="B10" s="7" t="s">
        <v>5</v>
      </c>
      <c r="C10" s="77">
        <v>200</v>
      </c>
      <c r="D10" s="61">
        <v>140</v>
      </c>
      <c r="E10" s="28">
        <f t="shared" si="18"/>
        <v>100</v>
      </c>
      <c r="F10" s="28">
        <v>140</v>
      </c>
      <c r="G10" s="28">
        <v>210</v>
      </c>
      <c r="H10" s="28">
        <v>200</v>
      </c>
      <c r="I10" s="27">
        <v>145</v>
      </c>
      <c r="J10" s="27">
        <v>112</v>
      </c>
      <c r="K10" s="27">
        <f t="shared" si="0"/>
        <v>667</v>
      </c>
      <c r="L10" s="27">
        <v>140</v>
      </c>
      <c r="M10" s="27"/>
      <c r="N10" s="27">
        <f t="shared" si="1"/>
        <v>140</v>
      </c>
      <c r="O10" s="28"/>
      <c r="P10" s="28"/>
      <c r="Q10" s="28">
        <f t="shared" si="19"/>
        <v>0</v>
      </c>
      <c r="R10" s="41">
        <f t="shared" si="20"/>
        <v>140</v>
      </c>
      <c r="S10" s="29">
        <v>75</v>
      </c>
      <c r="T10" s="27">
        <v>40</v>
      </c>
      <c r="U10" s="27">
        <v>20</v>
      </c>
      <c r="V10" s="27">
        <v>39</v>
      </c>
      <c r="W10" s="27">
        <v>29</v>
      </c>
      <c r="X10" s="27">
        <f t="shared" si="2"/>
        <v>68</v>
      </c>
      <c r="Y10" s="27">
        <v>20</v>
      </c>
      <c r="Z10" s="27"/>
      <c r="AA10" s="27">
        <f t="shared" si="3"/>
        <v>20</v>
      </c>
      <c r="AB10" s="29">
        <v>16</v>
      </c>
      <c r="AC10" s="27">
        <f t="shared" si="4"/>
        <v>60</v>
      </c>
      <c r="AD10" s="61">
        <v>60</v>
      </c>
      <c r="AE10" s="27">
        <v>63</v>
      </c>
      <c r="AF10" s="27">
        <v>119</v>
      </c>
      <c r="AG10" s="27">
        <v>66</v>
      </c>
      <c r="AH10" s="27">
        <v>65</v>
      </c>
      <c r="AI10" s="27">
        <f t="shared" si="5"/>
        <v>250</v>
      </c>
      <c r="AJ10" s="27">
        <v>63</v>
      </c>
      <c r="AK10" s="27">
        <v>0</v>
      </c>
      <c r="AL10" s="27">
        <v>0</v>
      </c>
      <c r="AM10" s="27">
        <f t="shared" si="6"/>
        <v>63</v>
      </c>
      <c r="AN10" s="29">
        <v>47</v>
      </c>
      <c r="AO10" s="92">
        <f t="shared" si="7"/>
        <v>40</v>
      </c>
      <c r="AP10" s="39">
        <v>7</v>
      </c>
      <c r="AQ10" s="27">
        <v>77</v>
      </c>
      <c r="AR10" s="27">
        <v>34</v>
      </c>
      <c r="AS10" s="27">
        <v>27</v>
      </c>
      <c r="AT10" s="27">
        <f t="shared" si="21"/>
        <v>138</v>
      </c>
      <c r="AU10" s="27">
        <v>74</v>
      </c>
      <c r="AV10" s="27">
        <f t="shared" si="8"/>
        <v>74</v>
      </c>
      <c r="AW10" s="27">
        <v>32</v>
      </c>
      <c r="AX10" s="27">
        <v>26</v>
      </c>
      <c r="AY10" s="27">
        <f t="shared" si="22"/>
        <v>132</v>
      </c>
      <c r="AZ10" s="27">
        <v>7</v>
      </c>
      <c r="BA10" s="27"/>
      <c r="BB10" s="27"/>
      <c r="BC10" s="27"/>
      <c r="BD10" s="27">
        <f t="shared" si="9"/>
        <v>7</v>
      </c>
      <c r="BE10" s="29">
        <v>6</v>
      </c>
      <c r="BF10" s="27"/>
      <c r="BG10" s="27"/>
      <c r="BH10" s="27"/>
      <c r="BI10" s="82">
        <f t="shared" si="23"/>
        <v>230</v>
      </c>
      <c r="BJ10" s="82">
        <f t="shared" si="10"/>
        <v>1123</v>
      </c>
      <c r="BK10" s="82">
        <f t="shared" si="11"/>
        <v>230</v>
      </c>
      <c r="BL10" s="95">
        <f t="shared" si="24"/>
        <v>144</v>
      </c>
      <c r="BM10" s="4">
        <f t="shared" si="12"/>
        <v>180</v>
      </c>
      <c r="BN10" s="5">
        <f t="shared" si="13"/>
        <v>56</v>
      </c>
      <c r="BO10" s="5">
        <f t="shared" si="14"/>
        <v>56</v>
      </c>
      <c r="BP10" s="6">
        <f>C10-BL10</f>
        <v>56</v>
      </c>
      <c r="BQ10" s="6">
        <f t="shared" si="15"/>
        <v>-4</v>
      </c>
      <c r="BR10" s="6">
        <f t="shared" si="16"/>
        <v>-11</v>
      </c>
      <c r="BU10" s="6">
        <f t="shared" si="17"/>
        <v>-11</v>
      </c>
      <c r="BV10" s="6">
        <f t="shared" si="25"/>
        <v>-4</v>
      </c>
    </row>
    <row r="11" spans="1:74" s="6" customFormat="1" ht="42.95" customHeight="1" x14ac:dyDescent="0.2">
      <c r="A11" s="129"/>
      <c r="B11" s="7" t="s">
        <v>6</v>
      </c>
      <c r="C11" s="77">
        <v>120</v>
      </c>
      <c r="D11" s="61">
        <v>90</v>
      </c>
      <c r="E11" s="28">
        <f t="shared" si="18"/>
        <v>60</v>
      </c>
      <c r="F11" s="28">
        <v>100</v>
      </c>
      <c r="G11" s="28">
        <v>185</v>
      </c>
      <c r="H11" s="28">
        <v>116</v>
      </c>
      <c r="I11" s="27">
        <v>75</v>
      </c>
      <c r="J11" s="27">
        <v>70</v>
      </c>
      <c r="K11" s="27">
        <f t="shared" si="0"/>
        <v>446</v>
      </c>
      <c r="L11" s="27">
        <v>100</v>
      </c>
      <c r="M11" s="27"/>
      <c r="N11" s="27">
        <f t="shared" si="1"/>
        <v>100</v>
      </c>
      <c r="O11" s="28"/>
      <c r="P11" s="28"/>
      <c r="Q11" s="28">
        <f t="shared" si="19"/>
        <v>0</v>
      </c>
      <c r="R11" s="41">
        <f t="shared" si="20"/>
        <v>100</v>
      </c>
      <c r="S11" s="29">
        <v>45</v>
      </c>
      <c r="T11" s="27">
        <v>40</v>
      </c>
      <c r="U11" s="27">
        <v>20</v>
      </c>
      <c r="V11" s="27">
        <v>42</v>
      </c>
      <c r="W11" s="27">
        <v>16</v>
      </c>
      <c r="X11" s="27">
        <f t="shared" si="2"/>
        <v>58</v>
      </c>
      <c r="Y11" s="27">
        <v>20</v>
      </c>
      <c r="Z11" s="27"/>
      <c r="AA11" s="27">
        <f t="shared" si="3"/>
        <v>20</v>
      </c>
      <c r="AB11" s="29">
        <v>10</v>
      </c>
      <c r="AC11" s="27">
        <f t="shared" si="4"/>
        <v>36</v>
      </c>
      <c r="AD11" s="61">
        <v>46</v>
      </c>
      <c r="AE11" s="27">
        <v>48</v>
      </c>
      <c r="AF11" s="27">
        <v>72</v>
      </c>
      <c r="AG11" s="27">
        <v>29</v>
      </c>
      <c r="AH11" s="27">
        <v>23</v>
      </c>
      <c r="AI11" s="27">
        <f t="shared" si="5"/>
        <v>124</v>
      </c>
      <c r="AJ11" s="27">
        <v>48</v>
      </c>
      <c r="AK11" s="27">
        <v>0</v>
      </c>
      <c r="AL11" s="27">
        <v>0</v>
      </c>
      <c r="AM11" s="27">
        <f t="shared" si="6"/>
        <v>48</v>
      </c>
      <c r="AN11" s="29">
        <v>35</v>
      </c>
      <c r="AO11" s="92">
        <f t="shared" si="7"/>
        <v>24</v>
      </c>
      <c r="AP11" s="39">
        <v>3</v>
      </c>
      <c r="AQ11" s="27">
        <v>44</v>
      </c>
      <c r="AR11" s="27">
        <v>15</v>
      </c>
      <c r="AS11" s="27">
        <v>8</v>
      </c>
      <c r="AT11" s="27">
        <f t="shared" si="21"/>
        <v>67</v>
      </c>
      <c r="AU11" s="27">
        <v>43</v>
      </c>
      <c r="AV11" s="27">
        <f t="shared" si="8"/>
        <v>43</v>
      </c>
      <c r="AW11" s="27">
        <v>12</v>
      </c>
      <c r="AX11" s="27">
        <v>7</v>
      </c>
      <c r="AY11" s="27">
        <f t="shared" si="22"/>
        <v>62</v>
      </c>
      <c r="AZ11" s="27">
        <v>3</v>
      </c>
      <c r="BA11" s="27"/>
      <c r="BB11" s="27"/>
      <c r="BC11" s="27"/>
      <c r="BD11" s="27">
        <f t="shared" si="9"/>
        <v>3</v>
      </c>
      <c r="BE11" s="29">
        <v>1</v>
      </c>
      <c r="BF11" s="27"/>
      <c r="BG11" s="27"/>
      <c r="BH11" s="27"/>
      <c r="BI11" s="82">
        <f t="shared" si="23"/>
        <v>171</v>
      </c>
      <c r="BJ11" s="82">
        <f t="shared" si="10"/>
        <v>695</v>
      </c>
      <c r="BK11" s="82">
        <f t="shared" si="11"/>
        <v>171</v>
      </c>
      <c r="BL11" s="95">
        <f t="shared" si="24"/>
        <v>91</v>
      </c>
      <c r="BM11" s="4">
        <f t="shared" si="12"/>
        <v>100</v>
      </c>
      <c r="BN11" s="5">
        <f t="shared" si="13"/>
        <v>29</v>
      </c>
      <c r="BO11" s="5">
        <f t="shared" si="14"/>
        <v>29</v>
      </c>
      <c r="BP11" s="6">
        <f>C11-BL11</f>
        <v>29</v>
      </c>
      <c r="BQ11" s="6">
        <f t="shared" si="15"/>
        <v>-1</v>
      </c>
      <c r="BR11" s="6">
        <f t="shared" si="16"/>
        <v>-4</v>
      </c>
      <c r="BU11" s="6">
        <f t="shared" si="17"/>
        <v>-4</v>
      </c>
      <c r="BV11" s="6">
        <f t="shared" si="25"/>
        <v>-1</v>
      </c>
    </row>
    <row r="12" spans="1:74" s="6" customFormat="1" ht="42.95" customHeight="1" x14ac:dyDescent="0.2">
      <c r="A12" s="129"/>
      <c r="B12" s="7" t="s">
        <v>34</v>
      </c>
      <c r="C12" s="31">
        <v>80</v>
      </c>
      <c r="D12" s="27">
        <v>80</v>
      </c>
      <c r="E12" s="28">
        <f t="shared" si="18"/>
        <v>40</v>
      </c>
      <c r="F12" s="28">
        <v>56</v>
      </c>
      <c r="G12" s="28">
        <v>102</v>
      </c>
      <c r="H12" s="28">
        <v>145</v>
      </c>
      <c r="I12" s="27">
        <v>94</v>
      </c>
      <c r="J12" s="27">
        <v>110</v>
      </c>
      <c r="K12" s="27">
        <f t="shared" si="0"/>
        <v>451</v>
      </c>
      <c r="L12" s="27">
        <v>56</v>
      </c>
      <c r="M12" s="27"/>
      <c r="N12" s="27">
        <f t="shared" si="1"/>
        <v>56</v>
      </c>
      <c r="O12" s="28"/>
      <c r="P12" s="28"/>
      <c r="Q12" s="28">
        <f t="shared" si="19"/>
        <v>0</v>
      </c>
      <c r="R12" s="41">
        <f t="shared" si="20"/>
        <v>56</v>
      </c>
      <c r="S12" s="29">
        <v>19</v>
      </c>
      <c r="T12" s="27">
        <v>24</v>
      </c>
      <c r="U12" s="27">
        <v>24</v>
      </c>
      <c r="V12" s="27">
        <v>21</v>
      </c>
      <c r="W12" s="27">
        <v>25</v>
      </c>
      <c r="X12" s="27">
        <f t="shared" si="2"/>
        <v>46</v>
      </c>
      <c r="Y12" s="27">
        <v>21</v>
      </c>
      <c r="Z12" s="27">
        <v>3</v>
      </c>
      <c r="AA12" s="27">
        <f t="shared" si="3"/>
        <v>24</v>
      </c>
      <c r="AB12" s="29">
        <v>13</v>
      </c>
      <c r="AC12" s="27">
        <f t="shared" si="4"/>
        <v>24</v>
      </c>
      <c r="AD12" s="61">
        <v>60</v>
      </c>
      <c r="AE12" s="27">
        <v>61</v>
      </c>
      <c r="AF12" s="27">
        <v>40</v>
      </c>
      <c r="AG12" s="27">
        <v>59</v>
      </c>
      <c r="AH12" s="27">
        <v>63</v>
      </c>
      <c r="AI12" s="27">
        <f t="shared" si="5"/>
        <v>162</v>
      </c>
      <c r="AJ12" s="27">
        <v>37</v>
      </c>
      <c r="AK12" s="27">
        <v>19</v>
      </c>
      <c r="AL12" s="27">
        <v>5</v>
      </c>
      <c r="AM12" s="27">
        <f t="shared" si="6"/>
        <v>61</v>
      </c>
      <c r="AN12" s="29">
        <v>46</v>
      </c>
      <c r="AO12" s="92">
        <f t="shared" si="7"/>
        <v>16</v>
      </c>
      <c r="AP12" s="39">
        <v>4</v>
      </c>
      <c r="AQ12" s="27">
        <v>18</v>
      </c>
      <c r="AR12" s="27">
        <v>44</v>
      </c>
      <c r="AS12" s="27">
        <v>35</v>
      </c>
      <c r="AT12" s="27">
        <f t="shared" si="21"/>
        <v>97</v>
      </c>
      <c r="AU12" s="27">
        <v>16</v>
      </c>
      <c r="AV12" s="27">
        <f t="shared" si="8"/>
        <v>16</v>
      </c>
      <c r="AW12" s="27">
        <v>41</v>
      </c>
      <c r="AX12" s="27">
        <v>26</v>
      </c>
      <c r="AY12" s="27">
        <f t="shared" si="22"/>
        <v>83</v>
      </c>
      <c r="AZ12" s="27">
        <v>4</v>
      </c>
      <c r="BA12" s="27"/>
      <c r="BB12" s="27"/>
      <c r="BC12" s="27"/>
      <c r="BD12" s="27">
        <f t="shared" si="9"/>
        <v>4</v>
      </c>
      <c r="BE12" s="29">
        <v>4</v>
      </c>
      <c r="BF12" s="27"/>
      <c r="BG12" s="27"/>
      <c r="BH12" s="27"/>
      <c r="BI12" s="82">
        <f t="shared" si="23"/>
        <v>145</v>
      </c>
      <c r="BJ12" s="82">
        <f t="shared" si="10"/>
        <v>756</v>
      </c>
      <c r="BK12" s="82">
        <f t="shared" si="11"/>
        <v>145</v>
      </c>
      <c r="BL12" s="95">
        <f t="shared" si="24"/>
        <v>82</v>
      </c>
      <c r="BM12" s="4">
        <f t="shared" si="12"/>
        <v>56</v>
      </c>
      <c r="BN12" s="5">
        <f t="shared" si="13"/>
        <v>-2</v>
      </c>
      <c r="BO12" s="5">
        <f t="shared" si="14"/>
        <v>-2</v>
      </c>
      <c r="BQ12" s="6">
        <f t="shared" si="15"/>
        <v>-2</v>
      </c>
      <c r="BR12" s="6">
        <f t="shared" si="16"/>
        <v>-6</v>
      </c>
      <c r="BU12" s="6">
        <f t="shared" si="17"/>
        <v>-6</v>
      </c>
      <c r="BV12" s="6">
        <f t="shared" si="25"/>
        <v>-2</v>
      </c>
    </row>
    <row r="13" spans="1:74" s="6" customFormat="1" ht="42.95" customHeight="1" x14ac:dyDescent="0.2">
      <c r="A13" s="129"/>
      <c r="B13" s="7" t="s">
        <v>35</v>
      </c>
      <c r="C13" s="31">
        <v>80</v>
      </c>
      <c r="D13" s="27">
        <v>80</v>
      </c>
      <c r="E13" s="28">
        <f t="shared" si="18"/>
        <v>40</v>
      </c>
      <c r="F13" s="28">
        <v>55</v>
      </c>
      <c r="G13" s="28">
        <v>65</v>
      </c>
      <c r="H13" s="28">
        <v>107</v>
      </c>
      <c r="I13" s="27">
        <v>47</v>
      </c>
      <c r="J13" s="27">
        <v>100</v>
      </c>
      <c r="K13" s="27">
        <f t="shared" si="0"/>
        <v>319</v>
      </c>
      <c r="L13" s="27">
        <v>55</v>
      </c>
      <c r="M13" s="27"/>
      <c r="N13" s="27">
        <f t="shared" si="1"/>
        <v>55</v>
      </c>
      <c r="O13" s="28"/>
      <c r="P13" s="28"/>
      <c r="Q13" s="28">
        <f t="shared" si="19"/>
        <v>0</v>
      </c>
      <c r="R13" s="41">
        <f t="shared" si="20"/>
        <v>55</v>
      </c>
      <c r="S13" s="29">
        <v>24</v>
      </c>
      <c r="T13" s="27">
        <v>9</v>
      </c>
      <c r="U13" s="27">
        <v>16</v>
      </c>
      <c r="V13" s="27">
        <v>9</v>
      </c>
      <c r="W13" s="27">
        <v>21</v>
      </c>
      <c r="X13" s="27">
        <f t="shared" si="2"/>
        <v>30</v>
      </c>
      <c r="Y13" s="27">
        <v>8</v>
      </c>
      <c r="Z13" s="27">
        <v>8</v>
      </c>
      <c r="AA13" s="27">
        <f t="shared" si="3"/>
        <v>16</v>
      </c>
      <c r="AB13" s="29">
        <v>6</v>
      </c>
      <c r="AC13" s="27">
        <f t="shared" si="4"/>
        <v>24</v>
      </c>
      <c r="AD13" s="27">
        <v>60</v>
      </c>
      <c r="AE13" s="27">
        <v>27</v>
      </c>
      <c r="AF13" s="27">
        <v>16</v>
      </c>
      <c r="AG13" s="27">
        <v>52</v>
      </c>
      <c r="AH13" s="27">
        <v>48</v>
      </c>
      <c r="AI13" s="27">
        <f t="shared" si="5"/>
        <v>116</v>
      </c>
      <c r="AJ13" s="27">
        <v>15</v>
      </c>
      <c r="AK13" s="27">
        <v>8</v>
      </c>
      <c r="AL13" s="27">
        <v>4</v>
      </c>
      <c r="AM13" s="27">
        <f t="shared" si="6"/>
        <v>27</v>
      </c>
      <c r="AN13" s="29">
        <v>20</v>
      </c>
      <c r="AO13" s="35">
        <f t="shared" si="7"/>
        <v>16</v>
      </c>
      <c r="AP13" s="27">
        <v>22</v>
      </c>
      <c r="AQ13" s="27">
        <v>22</v>
      </c>
      <c r="AR13" s="27">
        <v>18</v>
      </c>
      <c r="AS13" s="27">
        <v>24</v>
      </c>
      <c r="AT13" s="27">
        <f t="shared" si="21"/>
        <v>64</v>
      </c>
      <c r="AU13" s="27">
        <v>17</v>
      </c>
      <c r="AV13" s="27">
        <f t="shared" si="8"/>
        <v>17</v>
      </c>
      <c r="AW13" s="27">
        <v>12</v>
      </c>
      <c r="AX13" s="27">
        <v>18</v>
      </c>
      <c r="AY13" s="27">
        <f t="shared" si="22"/>
        <v>47</v>
      </c>
      <c r="AZ13" s="27">
        <v>16</v>
      </c>
      <c r="BA13" s="27">
        <v>6</v>
      </c>
      <c r="BB13" s="27"/>
      <c r="BC13" s="27"/>
      <c r="BD13" s="27">
        <f t="shared" si="9"/>
        <v>22</v>
      </c>
      <c r="BE13" s="29">
        <v>15</v>
      </c>
      <c r="BF13" s="27"/>
      <c r="BG13" s="27"/>
      <c r="BH13" s="27"/>
      <c r="BI13" s="82">
        <f t="shared" si="23"/>
        <v>120</v>
      </c>
      <c r="BJ13" s="82">
        <f t="shared" si="10"/>
        <v>529</v>
      </c>
      <c r="BK13" s="82">
        <f t="shared" si="11"/>
        <v>120</v>
      </c>
      <c r="BL13" s="95">
        <f t="shared" si="24"/>
        <v>65</v>
      </c>
      <c r="BM13" s="4">
        <f t="shared" si="12"/>
        <v>64</v>
      </c>
      <c r="BN13" s="5">
        <f t="shared" si="13"/>
        <v>15</v>
      </c>
      <c r="BO13" s="5">
        <f t="shared" si="14"/>
        <v>15</v>
      </c>
      <c r="BQ13" s="6">
        <f t="shared" si="15"/>
        <v>15</v>
      </c>
      <c r="BR13" s="6">
        <f t="shared" si="16"/>
        <v>-7</v>
      </c>
      <c r="BU13" s="6">
        <f t="shared" si="17"/>
        <v>-7</v>
      </c>
      <c r="BV13" s="6">
        <f t="shared" si="25"/>
        <v>15</v>
      </c>
    </row>
    <row r="14" spans="1:74" s="6" customFormat="1" ht="42.95" customHeight="1" x14ac:dyDescent="0.2">
      <c r="A14" s="129"/>
      <c r="B14" s="7" t="s">
        <v>7</v>
      </c>
      <c r="C14" s="31">
        <v>160</v>
      </c>
      <c r="D14" s="27">
        <v>160</v>
      </c>
      <c r="E14" s="28">
        <f t="shared" si="18"/>
        <v>80</v>
      </c>
      <c r="F14" s="28">
        <v>110</v>
      </c>
      <c r="G14" s="28">
        <v>220</v>
      </c>
      <c r="H14" s="28">
        <v>252</v>
      </c>
      <c r="I14" s="27">
        <v>78</v>
      </c>
      <c r="J14" s="27">
        <v>95</v>
      </c>
      <c r="K14" s="27">
        <f t="shared" si="0"/>
        <v>645</v>
      </c>
      <c r="L14" s="27">
        <v>110</v>
      </c>
      <c r="M14" s="27"/>
      <c r="N14" s="27">
        <f t="shared" si="1"/>
        <v>110</v>
      </c>
      <c r="O14" s="28"/>
      <c r="P14" s="28"/>
      <c r="Q14" s="28">
        <f t="shared" si="19"/>
        <v>0</v>
      </c>
      <c r="R14" s="41">
        <f t="shared" si="20"/>
        <v>110</v>
      </c>
      <c r="S14" s="29">
        <v>54</v>
      </c>
      <c r="T14" s="27">
        <v>40</v>
      </c>
      <c r="U14" s="27">
        <v>40</v>
      </c>
      <c r="V14" s="27">
        <v>47</v>
      </c>
      <c r="W14" s="27">
        <v>25</v>
      </c>
      <c r="X14" s="27">
        <f t="shared" si="2"/>
        <v>72</v>
      </c>
      <c r="Y14" s="27">
        <v>40</v>
      </c>
      <c r="Z14" s="27"/>
      <c r="AA14" s="27">
        <f t="shared" si="3"/>
        <v>40</v>
      </c>
      <c r="AB14" s="29">
        <v>30</v>
      </c>
      <c r="AC14" s="27">
        <f t="shared" si="4"/>
        <v>48</v>
      </c>
      <c r="AD14" s="61">
        <v>80</v>
      </c>
      <c r="AE14" s="27">
        <v>85</v>
      </c>
      <c r="AF14" s="27">
        <v>111</v>
      </c>
      <c r="AG14" s="27">
        <v>145</v>
      </c>
      <c r="AH14" s="27">
        <v>77</v>
      </c>
      <c r="AI14" s="27">
        <f t="shared" si="5"/>
        <v>333</v>
      </c>
      <c r="AJ14" s="27">
        <v>85</v>
      </c>
      <c r="AK14" s="27">
        <v>0</v>
      </c>
      <c r="AL14" s="27">
        <v>0</v>
      </c>
      <c r="AM14" s="27">
        <f t="shared" si="6"/>
        <v>85</v>
      </c>
      <c r="AN14" s="29">
        <v>67</v>
      </c>
      <c r="AO14" s="92">
        <f t="shared" si="7"/>
        <v>32</v>
      </c>
      <c r="AP14" s="39">
        <v>12</v>
      </c>
      <c r="AQ14" s="27">
        <v>66</v>
      </c>
      <c r="AR14" s="27">
        <v>32</v>
      </c>
      <c r="AS14" s="27">
        <v>13</v>
      </c>
      <c r="AT14" s="27">
        <f t="shared" si="21"/>
        <v>111</v>
      </c>
      <c r="AU14" s="27">
        <v>60</v>
      </c>
      <c r="AV14" s="27">
        <f t="shared" si="8"/>
        <v>60</v>
      </c>
      <c r="AW14" s="27">
        <v>29</v>
      </c>
      <c r="AX14" s="27">
        <v>12</v>
      </c>
      <c r="AY14" s="27">
        <f t="shared" si="22"/>
        <v>101</v>
      </c>
      <c r="AZ14" s="27">
        <v>12</v>
      </c>
      <c r="BA14" s="27"/>
      <c r="BB14" s="27"/>
      <c r="BC14" s="27"/>
      <c r="BD14" s="27">
        <f t="shared" si="9"/>
        <v>12</v>
      </c>
      <c r="BE14" s="29">
        <v>7</v>
      </c>
      <c r="BF14" s="27"/>
      <c r="BG14" s="27"/>
      <c r="BH14" s="27"/>
      <c r="BI14" s="82">
        <f t="shared" si="23"/>
        <v>247</v>
      </c>
      <c r="BJ14" s="82">
        <f t="shared" si="10"/>
        <v>1161</v>
      </c>
      <c r="BK14" s="82">
        <f t="shared" si="11"/>
        <v>247</v>
      </c>
      <c r="BL14" s="95">
        <f t="shared" si="24"/>
        <v>158</v>
      </c>
      <c r="BM14" s="4">
        <f t="shared" si="12"/>
        <v>120</v>
      </c>
      <c r="BN14" s="5">
        <f t="shared" si="13"/>
        <v>2</v>
      </c>
      <c r="BO14" s="5">
        <f t="shared" si="14"/>
        <v>2</v>
      </c>
      <c r="BQ14" s="6">
        <f t="shared" si="15"/>
        <v>2</v>
      </c>
      <c r="BR14" s="6">
        <f t="shared" si="16"/>
        <v>-10</v>
      </c>
      <c r="BU14" s="6">
        <f t="shared" si="17"/>
        <v>-10</v>
      </c>
      <c r="BV14" s="6">
        <f t="shared" si="25"/>
        <v>2</v>
      </c>
    </row>
    <row r="15" spans="1:74" s="6" customFormat="1" ht="42.95" customHeight="1" x14ac:dyDescent="0.2">
      <c r="A15" s="129"/>
      <c r="B15" s="7" t="s">
        <v>31</v>
      </c>
      <c r="C15" s="77">
        <v>120</v>
      </c>
      <c r="D15" s="61">
        <v>80</v>
      </c>
      <c r="E15" s="79">
        <f t="shared" si="18"/>
        <v>60</v>
      </c>
      <c r="F15" s="28">
        <v>80</v>
      </c>
      <c r="G15" s="28">
        <v>80</v>
      </c>
      <c r="H15" s="28">
        <v>103</v>
      </c>
      <c r="I15" s="27">
        <v>31</v>
      </c>
      <c r="J15" s="27">
        <v>67</v>
      </c>
      <c r="K15" s="27">
        <f t="shared" si="0"/>
        <v>281</v>
      </c>
      <c r="L15" s="27">
        <v>80</v>
      </c>
      <c r="M15" s="27"/>
      <c r="N15" s="27">
        <f t="shared" si="1"/>
        <v>80</v>
      </c>
      <c r="O15" s="28"/>
      <c r="P15" s="28"/>
      <c r="Q15" s="28">
        <f t="shared" si="19"/>
        <v>0</v>
      </c>
      <c r="R15" s="41">
        <f t="shared" si="20"/>
        <v>80</v>
      </c>
      <c r="S15" s="29">
        <v>35</v>
      </c>
      <c r="T15" s="27">
        <v>24</v>
      </c>
      <c r="U15" s="27">
        <v>22</v>
      </c>
      <c r="V15" s="27">
        <v>24</v>
      </c>
      <c r="W15" s="27">
        <v>4</v>
      </c>
      <c r="X15" s="27">
        <f t="shared" si="2"/>
        <v>28</v>
      </c>
      <c r="Y15" s="27">
        <v>21</v>
      </c>
      <c r="Z15" s="27">
        <v>1</v>
      </c>
      <c r="AA15" s="27">
        <f t="shared" si="3"/>
        <v>22</v>
      </c>
      <c r="AB15" s="29">
        <v>9</v>
      </c>
      <c r="AC15" s="27">
        <v>36</v>
      </c>
      <c r="AD15" s="27">
        <v>40</v>
      </c>
      <c r="AE15" s="27">
        <v>40</v>
      </c>
      <c r="AF15" s="27">
        <v>42</v>
      </c>
      <c r="AG15" s="27">
        <v>43</v>
      </c>
      <c r="AH15" s="27">
        <v>52</v>
      </c>
      <c r="AI15" s="27">
        <f t="shared" si="5"/>
        <v>137</v>
      </c>
      <c r="AJ15" s="27">
        <v>38</v>
      </c>
      <c r="AK15" s="27">
        <v>2</v>
      </c>
      <c r="AL15" s="27">
        <v>0</v>
      </c>
      <c r="AM15" s="27">
        <f t="shared" si="6"/>
        <v>40</v>
      </c>
      <c r="AN15" s="29">
        <v>36</v>
      </c>
      <c r="AO15" s="35">
        <f t="shared" si="7"/>
        <v>24</v>
      </c>
      <c r="AP15" s="27">
        <v>27</v>
      </c>
      <c r="AQ15" s="27">
        <v>49</v>
      </c>
      <c r="AR15" s="27">
        <v>7</v>
      </c>
      <c r="AS15" s="27">
        <v>8</v>
      </c>
      <c r="AT15" s="27">
        <f t="shared" si="21"/>
        <v>64</v>
      </c>
      <c r="AU15" s="27">
        <v>43</v>
      </c>
      <c r="AV15" s="27">
        <f t="shared" si="8"/>
        <v>43</v>
      </c>
      <c r="AW15" s="27">
        <v>5</v>
      </c>
      <c r="AX15" s="27">
        <v>7</v>
      </c>
      <c r="AY15" s="27">
        <f t="shared" si="22"/>
        <v>55</v>
      </c>
      <c r="AZ15" s="27">
        <v>27</v>
      </c>
      <c r="BA15" s="27"/>
      <c r="BB15" s="27"/>
      <c r="BC15" s="27"/>
      <c r="BD15" s="27">
        <f t="shared" si="9"/>
        <v>27</v>
      </c>
      <c r="BE15" s="29">
        <v>26</v>
      </c>
      <c r="BF15" s="27"/>
      <c r="BG15" s="27"/>
      <c r="BH15" s="27"/>
      <c r="BI15" s="82">
        <f t="shared" si="23"/>
        <v>169</v>
      </c>
      <c r="BJ15" s="82">
        <f t="shared" si="10"/>
        <v>510</v>
      </c>
      <c r="BK15" s="82">
        <f t="shared" si="11"/>
        <v>169</v>
      </c>
      <c r="BL15" s="95">
        <f t="shared" si="24"/>
        <v>106</v>
      </c>
      <c r="BM15" s="4">
        <f t="shared" si="12"/>
        <v>98</v>
      </c>
      <c r="BN15" s="5">
        <f t="shared" si="13"/>
        <v>14</v>
      </c>
      <c r="BO15" s="5">
        <f t="shared" si="14"/>
        <v>14</v>
      </c>
      <c r="BP15" s="6">
        <f>C15-BL15</f>
        <v>14</v>
      </c>
      <c r="BQ15" s="6">
        <f t="shared" si="15"/>
        <v>-26</v>
      </c>
      <c r="BR15" s="6">
        <f t="shared" si="16"/>
        <v>-53</v>
      </c>
      <c r="BU15" s="6">
        <f t="shared" si="17"/>
        <v>-53</v>
      </c>
      <c r="BV15" s="6">
        <f t="shared" si="25"/>
        <v>-26</v>
      </c>
    </row>
    <row r="16" spans="1:74" s="6" customFormat="1" ht="42.95" customHeight="1" x14ac:dyDescent="0.2">
      <c r="A16" s="129"/>
      <c r="B16" s="7" t="s">
        <v>30</v>
      </c>
      <c r="C16" s="78">
        <v>80</v>
      </c>
      <c r="D16" s="30">
        <v>80</v>
      </c>
      <c r="E16" s="79">
        <f t="shared" si="18"/>
        <v>40</v>
      </c>
      <c r="F16" s="28">
        <v>70</v>
      </c>
      <c r="G16" s="28">
        <v>101</v>
      </c>
      <c r="H16" s="28">
        <v>101</v>
      </c>
      <c r="I16" s="27">
        <v>40</v>
      </c>
      <c r="J16" s="27">
        <v>52</v>
      </c>
      <c r="K16" s="27">
        <f t="shared" si="0"/>
        <v>294</v>
      </c>
      <c r="L16" s="27">
        <v>70</v>
      </c>
      <c r="M16" s="27"/>
      <c r="N16" s="27">
        <f t="shared" si="1"/>
        <v>70</v>
      </c>
      <c r="O16" s="28"/>
      <c r="P16" s="28"/>
      <c r="Q16" s="28">
        <f t="shared" si="19"/>
        <v>0</v>
      </c>
      <c r="R16" s="41">
        <f t="shared" si="20"/>
        <v>70</v>
      </c>
      <c r="S16" s="29">
        <v>26</v>
      </c>
      <c r="T16" s="27">
        <v>21</v>
      </c>
      <c r="U16" s="27">
        <v>19</v>
      </c>
      <c r="V16" s="27">
        <v>18</v>
      </c>
      <c r="W16" s="27">
        <v>12</v>
      </c>
      <c r="X16" s="27">
        <f t="shared" si="2"/>
        <v>30</v>
      </c>
      <c r="Y16" s="27">
        <v>18</v>
      </c>
      <c r="Z16" s="27">
        <v>1</v>
      </c>
      <c r="AA16" s="27">
        <f t="shared" si="3"/>
        <v>19</v>
      </c>
      <c r="AB16" s="29">
        <v>8</v>
      </c>
      <c r="AC16" s="27">
        <f>C16*30/100</f>
        <v>24</v>
      </c>
      <c r="AD16" s="28">
        <v>50</v>
      </c>
      <c r="AE16" s="27">
        <v>45</v>
      </c>
      <c r="AF16" s="27">
        <v>32</v>
      </c>
      <c r="AG16" s="27">
        <v>46</v>
      </c>
      <c r="AH16" s="27">
        <v>41</v>
      </c>
      <c r="AI16" s="27">
        <f t="shared" si="5"/>
        <v>119</v>
      </c>
      <c r="AJ16" s="27">
        <v>31</v>
      </c>
      <c r="AK16" s="27">
        <v>6</v>
      </c>
      <c r="AL16" s="27">
        <v>8</v>
      </c>
      <c r="AM16" s="27">
        <f>SUM(AJ16:AL16)</f>
        <v>45</v>
      </c>
      <c r="AN16" s="29">
        <v>34</v>
      </c>
      <c r="AO16" s="92">
        <f t="shared" si="7"/>
        <v>16</v>
      </c>
      <c r="AP16" s="39">
        <v>14</v>
      </c>
      <c r="AQ16" s="27">
        <v>25</v>
      </c>
      <c r="AR16" s="27">
        <v>20</v>
      </c>
      <c r="AS16" s="27">
        <v>14</v>
      </c>
      <c r="AT16" s="27">
        <f t="shared" si="21"/>
        <v>59</v>
      </c>
      <c r="AU16" s="27">
        <v>22</v>
      </c>
      <c r="AV16" s="27">
        <f t="shared" si="8"/>
        <v>22</v>
      </c>
      <c r="AW16" s="27">
        <v>18</v>
      </c>
      <c r="AX16" s="27">
        <v>13</v>
      </c>
      <c r="AY16" s="27">
        <f t="shared" si="22"/>
        <v>53</v>
      </c>
      <c r="AZ16" s="27">
        <v>14</v>
      </c>
      <c r="BA16" s="27"/>
      <c r="BB16" s="27"/>
      <c r="BC16" s="27"/>
      <c r="BD16" s="27">
        <f t="shared" si="9"/>
        <v>14</v>
      </c>
      <c r="BE16" s="29">
        <v>14</v>
      </c>
      <c r="BF16" s="27"/>
      <c r="BG16" s="27"/>
      <c r="BH16" s="27"/>
      <c r="BI16" s="82">
        <f t="shared" si="23"/>
        <v>148</v>
      </c>
      <c r="BJ16" s="82">
        <f t="shared" si="10"/>
        <v>502</v>
      </c>
      <c r="BK16" s="82">
        <f t="shared" si="11"/>
        <v>148</v>
      </c>
      <c r="BL16" s="95">
        <f t="shared" si="24"/>
        <v>82</v>
      </c>
      <c r="BM16" s="4">
        <v>124</v>
      </c>
      <c r="BN16" s="5">
        <f t="shared" si="13"/>
        <v>-2</v>
      </c>
      <c r="BO16" s="5">
        <v>138</v>
      </c>
      <c r="BQ16" s="6">
        <f t="shared" si="15"/>
        <v>-2</v>
      </c>
      <c r="BR16" s="6">
        <f t="shared" si="16"/>
        <v>-16</v>
      </c>
      <c r="BU16" s="6">
        <f t="shared" si="17"/>
        <v>-16</v>
      </c>
      <c r="BV16" s="6">
        <f t="shared" si="25"/>
        <v>-2</v>
      </c>
    </row>
    <row r="17" spans="1:74" s="6" customFormat="1" ht="42.95" customHeight="1" x14ac:dyDescent="0.2">
      <c r="A17" s="129"/>
      <c r="B17" s="7" t="s">
        <v>27</v>
      </c>
      <c r="C17" s="78">
        <v>80</v>
      </c>
      <c r="D17" s="30">
        <v>80</v>
      </c>
      <c r="E17" s="79">
        <f t="shared" si="18"/>
        <v>40</v>
      </c>
      <c r="F17" s="28">
        <v>47</v>
      </c>
      <c r="G17" s="28">
        <v>27</v>
      </c>
      <c r="H17" s="28">
        <v>31</v>
      </c>
      <c r="I17" s="27">
        <v>27</v>
      </c>
      <c r="J17" s="27">
        <v>25</v>
      </c>
      <c r="K17" s="27">
        <f t="shared" si="0"/>
        <v>110</v>
      </c>
      <c r="L17" s="27">
        <v>27</v>
      </c>
      <c r="M17" s="27">
        <v>6</v>
      </c>
      <c r="N17" s="27">
        <f t="shared" si="1"/>
        <v>33</v>
      </c>
      <c r="O17" s="28">
        <v>6</v>
      </c>
      <c r="P17" s="28">
        <v>8</v>
      </c>
      <c r="Q17" s="28">
        <f t="shared" si="19"/>
        <v>14</v>
      </c>
      <c r="R17" s="41">
        <f t="shared" si="20"/>
        <v>47</v>
      </c>
      <c r="S17" s="29">
        <v>12</v>
      </c>
      <c r="T17" s="27">
        <v>5</v>
      </c>
      <c r="U17" s="27">
        <v>5</v>
      </c>
      <c r="V17" s="27">
        <v>5</v>
      </c>
      <c r="W17" s="27"/>
      <c r="X17" s="27">
        <f t="shared" si="2"/>
        <v>5</v>
      </c>
      <c r="Y17" s="27">
        <v>5</v>
      </c>
      <c r="Z17" s="27"/>
      <c r="AA17" s="27">
        <f t="shared" si="3"/>
        <v>5</v>
      </c>
      <c r="AB17" s="29">
        <v>1</v>
      </c>
      <c r="AC17" s="27">
        <f>C17*30/100</f>
        <v>24</v>
      </c>
      <c r="AD17" s="29">
        <v>24</v>
      </c>
      <c r="AE17" s="27">
        <v>24</v>
      </c>
      <c r="AF17" s="27">
        <v>7</v>
      </c>
      <c r="AG17" s="27">
        <v>11</v>
      </c>
      <c r="AH17" s="27">
        <v>14</v>
      </c>
      <c r="AI17" s="27">
        <f t="shared" si="5"/>
        <v>32</v>
      </c>
      <c r="AJ17" s="27">
        <v>7</v>
      </c>
      <c r="AK17" s="27">
        <v>4</v>
      </c>
      <c r="AL17" s="27">
        <v>1</v>
      </c>
      <c r="AM17" s="27">
        <f t="shared" si="6"/>
        <v>12</v>
      </c>
      <c r="AN17" s="29">
        <v>6</v>
      </c>
      <c r="AO17" s="35">
        <f t="shared" si="7"/>
        <v>16</v>
      </c>
      <c r="AP17" s="27">
        <v>16</v>
      </c>
      <c r="AQ17" s="27">
        <v>3</v>
      </c>
      <c r="AR17" s="27">
        <v>0</v>
      </c>
      <c r="AS17" s="27">
        <v>2</v>
      </c>
      <c r="AT17" s="27">
        <f t="shared" si="21"/>
        <v>5</v>
      </c>
      <c r="AU17" s="27">
        <v>2</v>
      </c>
      <c r="AV17" s="27">
        <f t="shared" si="8"/>
        <v>2</v>
      </c>
      <c r="AW17" s="27"/>
      <c r="AX17" s="27">
        <v>2</v>
      </c>
      <c r="AY17" s="27">
        <f t="shared" si="22"/>
        <v>4</v>
      </c>
      <c r="AZ17" s="27">
        <v>2</v>
      </c>
      <c r="BA17" s="27"/>
      <c r="BB17" s="27"/>
      <c r="BC17" s="27"/>
      <c r="BD17" s="27">
        <f t="shared" si="9"/>
        <v>2</v>
      </c>
      <c r="BE17" s="29">
        <v>1</v>
      </c>
      <c r="BF17" s="27"/>
      <c r="BG17" s="27"/>
      <c r="BH17" s="27"/>
      <c r="BI17" s="82">
        <f t="shared" si="23"/>
        <v>92</v>
      </c>
      <c r="BJ17" s="82">
        <f t="shared" si="10"/>
        <v>152</v>
      </c>
      <c r="BK17" s="82">
        <f t="shared" si="11"/>
        <v>66</v>
      </c>
      <c r="BL17" s="95">
        <f t="shared" si="24"/>
        <v>20</v>
      </c>
      <c r="BM17" s="4">
        <f>C17-Q17-AA17</f>
        <v>61</v>
      </c>
      <c r="BN17" s="5">
        <f t="shared" si="13"/>
        <v>60</v>
      </c>
      <c r="BO17" s="5">
        <f>C17-BL17</f>
        <v>60</v>
      </c>
      <c r="BQ17" s="6">
        <f t="shared" si="15"/>
        <v>60</v>
      </c>
      <c r="BR17" s="6">
        <f t="shared" si="16"/>
        <v>58</v>
      </c>
      <c r="BU17" s="6">
        <f t="shared" si="17"/>
        <v>58</v>
      </c>
      <c r="BV17" s="6">
        <f t="shared" si="25"/>
        <v>60</v>
      </c>
    </row>
    <row r="18" spans="1:74" s="6" customFormat="1" ht="42.75" customHeight="1" x14ac:dyDescent="0.2">
      <c r="A18" s="129"/>
      <c r="B18" s="7" t="s">
        <v>28</v>
      </c>
      <c r="C18" s="78">
        <v>40</v>
      </c>
      <c r="D18" s="30">
        <v>40</v>
      </c>
      <c r="E18" s="79">
        <f t="shared" si="18"/>
        <v>20</v>
      </c>
      <c r="F18" s="28">
        <v>40</v>
      </c>
      <c r="G18" s="28">
        <v>37</v>
      </c>
      <c r="H18" s="28">
        <v>35</v>
      </c>
      <c r="I18" s="27">
        <v>13</v>
      </c>
      <c r="J18" s="27">
        <v>26</v>
      </c>
      <c r="K18" s="27">
        <f t="shared" si="0"/>
        <v>111</v>
      </c>
      <c r="L18" s="27">
        <v>37</v>
      </c>
      <c r="M18" s="27">
        <v>3</v>
      </c>
      <c r="N18" s="27">
        <f t="shared" si="1"/>
        <v>40</v>
      </c>
      <c r="O18" s="28"/>
      <c r="P18" s="28"/>
      <c r="Q18" s="28">
        <f t="shared" si="19"/>
        <v>0</v>
      </c>
      <c r="R18" s="41">
        <f t="shared" si="20"/>
        <v>40</v>
      </c>
      <c r="S18" s="29">
        <v>12</v>
      </c>
      <c r="T18" s="27">
        <v>5</v>
      </c>
      <c r="U18" s="27">
        <v>5</v>
      </c>
      <c r="V18" s="27">
        <v>4</v>
      </c>
      <c r="W18" s="27">
        <v>7</v>
      </c>
      <c r="X18" s="27">
        <f t="shared" si="2"/>
        <v>11</v>
      </c>
      <c r="Y18" s="27">
        <v>4</v>
      </c>
      <c r="Z18" s="27">
        <v>1</v>
      </c>
      <c r="AA18" s="27">
        <f>SUM(Y18:Z18)</f>
        <v>5</v>
      </c>
      <c r="AB18" s="29">
        <v>3</v>
      </c>
      <c r="AC18" s="27">
        <f>C18*30/100</f>
        <v>12</v>
      </c>
      <c r="AD18" s="29">
        <v>24</v>
      </c>
      <c r="AE18" s="27">
        <v>12</v>
      </c>
      <c r="AF18" s="27">
        <v>5</v>
      </c>
      <c r="AG18" s="27">
        <v>16</v>
      </c>
      <c r="AH18" s="27">
        <v>10</v>
      </c>
      <c r="AI18" s="27">
        <f t="shared" si="5"/>
        <v>31</v>
      </c>
      <c r="AJ18" s="27">
        <v>5</v>
      </c>
      <c r="AK18" s="27">
        <v>1</v>
      </c>
      <c r="AL18" s="27">
        <v>1</v>
      </c>
      <c r="AM18" s="27">
        <f t="shared" si="6"/>
        <v>7</v>
      </c>
      <c r="AN18" s="29">
        <v>4</v>
      </c>
      <c r="AO18" s="35">
        <f t="shared" si="7"/>
        <v>8</v>
      </c>
      <c r="AP18" s="27">
        <v>8</v>
      </c>
      <c r="AQ18" s="27">
        <v>5</v>
      </c>
      <c r="AR18" s="27">
        <v>1</v>
      </c>
      <c r="AS18" s="27">
        <v>5</v>
      </c>
      <c r="AT18" s="27">
        <f t="shared" si="21"/>
        <v>11</v>
      </c>
      <c r="AU18" s="27">
        <v>3</v>
      </c>
      <c r="AV18" s="27">
        <f t="shared" si="8"/>
        <v>3</v>
      </c>
      <c r="AW18" s="27">
        <v>1</v>
      </c>
      <c r="AX18" s="27">
        <v>5</v>
      </c>
      <c r="AY18" s="27">
        <f t="shared" si="22"/>
        <v>9</v>
      </c>
      <c r="AZ18" s="27">
        <v>2</v>
      </c>
      <c r="BA18" s="27">
        <v>1</v>
      </c>
      <c r="BB18" s="27">
        <v>2</v>
      </c>
      <c r="BC18" s="27"/>
      <c r="BD18" s="27">
        <f t="shared" si="9"/>
        <v>5</v>
      </c>
      <c r="BE18" s="29"/>
      <c r="BF18" s="27"/>
      <c r="BG18" s="27"/>
      <c r="BH18" s="27"/>
      <c r="BI18" s="82">
        <f t="shared" si="23"/>
        <v>65</v>
      </c>
      <c r="BJ18" s="82">
        <f t="shared" si="10"/>
        <v>164</v>
      </c>
      <c r="BK18" s="82">
        <f t="shared" si="11"/>
        <v>57</v>
      </c>
      <c r="BL18" s="95">
        <f t="shared" si="24"/>
        <v>19</v>
      </c>
      <c r="BM18" s="4">
        <f>C18-Q18-AA18</f>
        <v>35</v>
      </c>
      <c r="BN18" s="5">
        <f t="shared" si="13"/>
        <v>21</v>
      </c>
      <c r="BO18" s="5">
        <f>C18-BL18</f>
        <v>21</v>
      </c>
      <c r="BQ18" s="6">
        <f t="shared" si="15"/>
        <v>21</v>
      </c>
      <c r="BR18" s="6">
        <f t="shared" si="16"/>
        <v>16</v>
      </c>
      <c r="BU18" s="6">
        <f t="shared" si="17"/>
        <v>16</v>
      </c>
      <c r="BV18" s="6">
        <f t="shared" si="25"/>
        <v>21</v>
      </c>
    </row>
    <row r="19" spans="1:74" s="6" customFormat="1" ht="42.95" customHeight="1" thickBot="1" x14ac:dyDescent="0.25">
      <c r="A19" s="129"/>
      <c r="B19" s="7" t="s">
        <v>29</v>
      </c>
      <c r="C19" s="78">
        <v>40</v>
      </c>
      <c r="D19" s="30">
        <v>40</v>
      </c>
      <c r="E19" s="79">
        <v>20</v>
      </c>
      <c r="F19" s="28">
        <v>64</v>
      </c>
      <c r="G19" s="28">
        <v>64</v>
      </c>
      <c r="H19" s="28">
        <v>60</v>
      </c>
      <c r="I19" s="27">
        <v>40</v>
      </c>
      <c r="J19" s="27">
        <v>57</v>
      </c>
      <c r="K19" s="27">
        <f t="shared" si="0"/>
        <v>221</v>
      </c>
      <c r="L19" s="27">
        <v>64</v>
      </c>
      <c r="M19" s="27"/>
      <c r="N19" s="27">
        <f t="shared" si="1"/>
        <v>64</v>
      </c>
      <c r="O19" s="28"/>
      <c r="P19" s="28"/>
      <c r="Q19" s="28">
        <f t="shared" si="19"/>
        <v>0</v>
      </c>
      <c r="R19" s="41">
        <f t="shared" si="20"/>
        <v>64</v>
      </c>
      <c r="S19" s="29">
        <v>21</v>
      </c>
      <c r="T19" s="27">
        <v>12</v>
      </c>
      <c r="U19" s="27">
        <v>10</v>
      </c>
      <c r="V19" s="27">
        <v>11</v>
      </c>
      <c r="W19" s="27">
        <v>7</v>
      </c>
      <c r="X19" s="27">
        <f t="shared" si="2"/>
        <v>18</v>
      </c>
      <c r="Y19" s="27">
        <v>10</v>
      </c>
      <c r="Z19" s="27"/>
      <c r="AA19" s="27">
        <f>SUM(Y19:Z19)</f>
        <v>10</v>
      </c>
      <c r="AB19" s="29">
        <v>6</v>
      </c>
      <c r="AC19" s="27">
        <f>C19*30/100</f>
        <v>12</v>
      </c>
      <c r="AD19" s="28">
        <v>15</v>
      </c>
      <c r="AE19" s="27">
        <v>16</v>
      </c>
      <c r="AF19" s="27">
        <v>34</v>
      </c>
      <c r="AG19" s="27">
        <v>24</v>
      </c>
      <c r="AH19" s="27">
        <v>27</v>
      </c>
      <c r="AI19" s="27">
        <f t="shared" si="5"/>
        <v>85</v>
      </c>
      <c r="AJ19" s="27">
        <v>13</v>
      </c>
      <c r="AK19" s="27">
        <v>2</v>
      </c>
      <c r="AL19" s="27">
        <v>1</v>
      </c>
      <c r="AM19" s="27">
        <f t="shared" si="6"/>
        <v>16</v>
      </c>
      <c r="AN19" s="29">
        <v>8</v>
      </c>
      <c r="AO19" s="92">
        <f t="shared" si="7"/>
        <v>8</v>
      </c>
      <c r="AP19" s="39">
        <v>5</v>
      </c>
      <c r="AQ19" s="27">
        <v>17</v>
      </c>
      <c r="AR19" s="27">
        <v>10</v>
      </c>
      <c r="AS19" s="27">
        <v>7</v>
      </c>
      <c r="AT19" s="27">
        <f t="shared" si="21"/>
        <v>34</v>
      </c>
      <c r="AU19" s="27">
        <v>14</v>
      </c>
      <c r="AV19" s="27">
        <f t="shared" si="8"/>
        <v>14</v>
      </c>
      <c r="AW19" s="27">
        <v>6</v>
      </c>
      <c r="AX19" s="27">
        <v>6</v>
      </c>
      <c r="AY19" s="27">
        <f t="shared" si="22"/>
        <v>26</v>
      </c>
      <c r="AZ19" s="27">
        <v>5</v>
      </c>
      <c r="BA19" s="27"/>
      <c r="BB19" s="27"/>
      <c r="BC19" s="27"/>
      <c r="BD19" s="27">
        <f t="shared" si="9"/>
        <v>5</v>
      </c>
      <c r="BE19" s="29">
        <v>3</v>
      </c>
      <c r="BF19" s="27"/>
      <c r="BG19" s="27"/>
      <c r="BH19" s="27"/>
      <c r="BI19" s="82">
        <f t="shared" si="23"/>
        <v>95</v>
      </c>
      <c r="BJ19" s="82">
        <f t="shared" si="10"/>
        <v>358</v>
      </c>
      <c r="BK19" s="82">
        <f t="shared" si="11"/>
        <v>95</v>
      </c>
      <c r="BL19" s="95">
        <f t="shared" si="24"/>
        <v>38</v>
      </c>
      <c r="BM19" s="4">
        <f>C19-Q19-AA19</f>
        <v>30</v>
      </c>
      <c r="BN19" s="5">
        <f t="shared" si="13"/>
        <v>2</v>
      </c>
      <c r="BO19" s="5">
        <f>C19-BL19</f>
        <v>2</v>
      </c>
      <c r="BQ19" s="6">
        <f t="shared" si="15"/>
        <v>2</v>
      </c>
      <c r="BR19" s="6">
        <f t="shared" si="16"/>
        <v>-3</v>
      </c>
      <c r="BU19" s="6">
        <f t="shared" si="17"/>
        <v>-3</v>
      </c>
      <c r="BV19" s="6">
        <f t="shared" si="25"/>
        <v>2</v>
      </c>
    </row>
    <row r="20" spans="1:74" s="11" customFormat="1" ht="42.95" customHeight="1" thickBot="1" x14ac:dyDescent="0.25">
      <c r="A20" s="127" t="s">
        <v>59</v>
      </c>
      <c r="B20" s="128"/>
      <c r="C20" s="33">
        <f t="shared" ref="C20:AE20" si="26">SUM(C8:C19)</f>
        <v>1400</v>
      </c>
      <c r="D20" s="80">
        <f t="shared" si="26"/>
        <v>1270</v>
      </c>
      <c r="E20" s="33">
        <f t="shared" si="26"/>
        <v>700</v>
      </c>
      <c r="F20" s="33">
        <f t="shared" si="26"/>
        <v>1017</v>
      </c>
      <c r="G20" s="33">
        <f t="shared" si="26"/>
        <v>1653</v>
      </c>
      <c r="H20" s="33">
        <f t="shared" si="26"/>
        <v>1604</v>
      </c>
      <c r="I20" s="33">
        <f t="shared" si="26"/>
        <v>901</v>
      </c>
      <c r="J20" s="33">
        <f t="shared" si="26"/>
        <v>957</v>
      </c>
      <c r="K20" s="33">
        <f t="shared" si="26"/>
        <v>5115</v>
      </c>
      <c r="L20" s="33">
        <f t="shared" si="26"/>
        <v>994</v>
      </c>
      <c r="M20" s="33">
        <f t="shared" si="26"/>
        <v>9</v>
      </c>
      <c r="N20" s="33">
        <f t="shared" si="26"/>
        <v>1003</v>
      </c>
      <c r="O20" s="33">
        <f t="shared" si="26"/>
        <v>6</v>
      </c>
      <c r="P20" s="33">
        <f t="shared" si="26"/>
        <v>8</v>
      </c>
      <c r="Q20" s="33">
        <f t="shared" si="26"/>
        <v>14</v>
      </c>
      <c r="R20" s="42">
        <f t="shared" si="26"/>
        <v>1017</v>
      </c>
      <c r="S20" s="33">
        <v>458</v>
      </c>
      <c r="T20" s="33">
        <f t="shared" si="26"/>
        <v>284</v>
      </c>
      <c r="U20" s="33">
        <f t="shared" si="26"/>
        <v>245</v>
      </c>
      <c r="V20" s="33">
        <f t="shared" si="26"/>
        <v>373</v>
      </c>
      <c r="W20" s="33">
        <f t="shared" si="26"/>
        <v>202</v>
      </c>
      <c r="X20" s="33">
        <f t="shared" si="26"/>
        <v>575</v>
      </c>
      <c r="Y20" s="33">
        <f t="shared" si="26"/>
        <v>229</v>
      </c>
      <c r="Z20" s="33">
        <f t="shared" si="26"/>
        <v>16</v>
      </c>
      <c r="AA20" s="33">
        <f t="shared" si="26"/>
        <v>245</v>
      </c>
      <c r="AB20" s="33">
        <v>150</v>
      </c>
      <c r="AC20" s="33">
        <f t="shared" si="26"/>
        <v>420</v>
      </c>
      <c r="AD20" s="33">
        <f t="shared" si="26"/>
        <v>671</v>
      </c>
      <c r="AE20" s="33">
        <f t="shared" si="26"/>
        <v>646</v>
      </c>
      <c r="AF20" s="33">
        <f t="shared" ref="AF20:BL20" si="27">SUM(AF8:AF19)</f>
        <v>782</v>
      </c>
      <c r="AG20" s="33">
        <f t="shared" si="27"/>
        <v>681</v>
      </c>
      <c r="AH20" s="33">
        <f t="shared" si="27"/>
        <v>564</v>
      </c>
      <c r="AI20" s="33">
        <f t="shared" si="27"/>
        <v>2027</v>
      </c>
      <c r="AJ20" s="33">
        <f t="shared" si="27"/>
        <v>547</v>
      </c>
      <c r="AK20" s="33">
        <f t="shared" si="27"/>
        <v>50</v>
      </c>
      <c r="AL20" s="33">
        <f t="shared" si="27"/>
        <v>32</v>
      </c>
      <c r="AM20" s="33">
        <f t="shared" si="27"/>
        <v>629</v>
      </c>
      <c r="AN20" s="33">
        <f t="shared" si="27"/>
        <v>493</v>
      </c>
      <c r="AO20" s="34">
        <f t="shared" si="27"/>
        <v>280</v>
      </c>
      <c r="AP20" s="33">
        <f t="shared" si="27"/>
        <v>154</v>
      </c>
      <c r="AQ20" s="33">
        <f t="shared" si="27"/>
        <v>497</v>
      </c>
      <c r="AR20" s="33">
        <f t="shared" si="27"/>
        <v>250</v>
      </c>
      <c r="AS20" s="33">
        <f t="shared" si="27"/>
        <v>207</v>
      </c>
      <c r="AT20" s="33">
        <f t="shared" si="27"/>
        <v>954</v>
      </c>
      <c r="AU20" s="33">
        <f t="shared" si="27"/>
        <v>457</v>
      </c>
      <c r="AV20" s="33">
        <f t="shared" si="27"/>
        <v>457</v>
      </c>
      <c r="AW20" s="33">
        <f t="shared" si="27"/>
        <v>217</v>
      </c>
      <c r="AX20" s="33">
        <f t="shared" si="27"/>
        <v>172</v>
      </c>
      <c r="AY20" s="33">
        <f t="shared" si="27"/>
        <v>846</v>
      </c>
      <c r="AZ20" s="33">
        <f t="shared" si="27"/>
        <v>127</v>
      </c>
      <c r="BA20" s="33">
        <f t="shared" si="27"/>
        <v>8</v>
      </c>
      <c r="BB20" s="33">
        <f t="shared" si="27"/>
        <v>2</v>
      </c>
      <c r="BC20" s="33"/>
      <c r="BD20" s="33">
        <f t="shared" si="27"/>
        <v>137</v>
      </c>
      <c r="BE20" s="33">
        <f t="shared" si="27"/>
        <v>110</v>
      </c>
      <c r="BF20" s="33">
        <f t="shared" si="27"/>
        <v>0</v>
      </c>
      <c r="BG20" s="33">
        <f t="shared" si="27"/>
        <v>0</v>
      </c>
      <c r="BH20" s="33">
        <f t="shared" si="27"/>
        <v>0</v>
      </c>
      <c r="BI20" s="33">
        <f t="shared" si="23"/>
        <v>2062</v>
      </c>
      <c r="BJ20" s="33">
        <f t="shared" si="27"/>
        <v>8671</v>
      </c>
      <c r="BK20" s="33">
        <f t="shared" si="27"/>
        <v>2028</v>
      </c>
      <c r="BL20" s="33">
        <f t="shared" si="27"/>
        <v>1211</v>
      </c>
      <c r="BM20" s="10">
        <f>SUM(BM8:BM19)</f>
        <v>1204</v>
      </c>
      <c r="BN20" s="9">
        <f>SUM(BN8:BN19)</f>
        <v>189</v>
      </c>
      <c r="BO20" s="9">
        <f>SUM(BO8:BO19)</f>
        <v>329</v>
      </c>
      <c r="BP20" s="6"/>
      <c r="BQ20" s="6">
        <f t="shared" si="15"/>
        <v>59</v>
      </c>
      <c r="BR20" s="6">
        <f t="shared" si="16"/>
        <v>-78</v>
      </c>
      <c r="BS20" s="6"/>
      <c r="BT20" s="6"/>
      <c r="BU20" s="6">
        <f t="shared" si="17"/>
        <v>-78</v>
      </c>
      <c r="BV20" s="6">
        <f t="shared" si="25"/>
        <v>59</v>
      </c>
    </row>
    <row r="21" spans="1:74" s="6" customFormat="1" ht="42.95" customHeight="1" x14ac:dyDescent="0.2">
      <c r="A21" s="129" t="s">
        <v>58</v>
      </c>
      <c r="B21" s="3" t="s">
        <v>49</v>
      </c>
      <c r="C21" s="61">
        <v>160</v>
      </c>
      <c r="D21" s="61">
        <v>200</v>
      </c>
      <c r="E21" s="28">
        <f>50*C21/100</f>
        <v>80</v>
      </c>
      <c r="F21" s="28">
        <v>125</v>
      </c>
      <c r="G21" s="28">
        <v>212</v>
      </c>
      <c r="H21" s="28">
        <v>187</v>
      </c>
      <c r="I21" s="27">
        <v>124</v>
      </c>
      <c r="J21" s="27">
        <v>103</v>
      </c>
      <c r="K21" s="27">
        <f>G21+H21+I21+J21</f>
        <v>626</v>
      </c>
      <c r="L21" s="27">
        <v>125</v>
      </c>
      <c r="M21" s="27"/>
      <c r="N21" s="27">
        <f>SUM(L21:M21)</f>
        <v>125</v>
      </c>
      <c r="O21" s="28"/>
      <c r="P21" s="28"/>
      <c r="Q21" s="28">
        <f t="shared" si="19"/>
        <v>0</v>
      </c>
      <c r="R21" s="41">
        <f t="shared" si="20"/>
        <v>125</v>
      </c>
      <c r="S21" s="29">
        <v>66</v>
      </c>
      <c r="T21" s="27">
        <v>40</v>
      </c>
      <c r="U21" s="27">
        <v>48</v>
      </c>
      <c r="V21" s="27">
        <v>48</v>
      </c>
      <c r="W21" s="27">
        <v>78</v>
      </c>
      <c r="X21" s="27">
        <f>SUM(V21:W21)</f>
        <v>126</v>
      </c>
      <c r="Y21" s="27">
        <v>42</v>
      </c>
      <c r="Z21" s="27">
        <v>6</v>
      </c>
      <c r="AA21" s="27">
        <f>SUM(Y21:Z21)</f>
        <v>48</v>
      </c>
      <c r="AB21" s="29">
        <v>40</v>
      </c>
      <c r="AC21" s="27">
        <f>C21*30/100</f>
        <v>48</v>
      </c>
      <c r="AD21" s="28">
        <v>92</v>
      </c>
      <c r="AE21" s="27">
        <v>99</v>
      </c>
      <c r="AF21" s="27">
        <v>109</v>
      </c>
      <c r="AG21" s="27">
        <v>76</v>
      </c>
      <c r="AH21" s="27">
        <v>60</v>
      </c>
      <c r="AI21" s="27">
        <f>SUM(AF21:AH21)</f>
        <v>245</v>
      </c>
      <c r="AJ21" s="27">
        <v>99</v>
      </c>
      <c r="AK21" s="27">
        <v>0</v>
      </c>
      <c r="AL21" s="27">
        <v>0</v>
      </c>
      <c r="AM21" s="27">
        <f t="shared" si="6"/>
        <v>99</v>
      </c>
      <c r="AN21" s="29">
        <v>81</v>
      </c>
      <c r="AO21" s="92">
        <f>C21*20/100</f>
        <v>32</v>
      </c>
      <c r="AP21" s="39">
        <v>20</v>
      </c>
      <c r="AQ21" s="27">
        <v>58</v>
      </c>
      <c r="AR21" s="27">
        <v>75</v>
      </c>
      <c r="AS21" s="27">
        <v>43</v>
      </c>
      <c r="AT21" s="27">
        <f t="shared" ref="AT21:AT24" si="28">SUM(AQ21:AS21)</f>
        <v>176</v>
      </c>
      <c r="AU21" s="27">
        <v>50</v>
      </c>
      <c r="AV21" s="27">
        <f t="shared" si="8"/>
        <v>50</v>
      </c>
      <c r="AW21" s="27">
        <v>54</v>
      </c>
      <c r="AX21" s="27">
        <v>37</v>
      </c>
      <c r="AY21" s="27">
        <f t="shared" si="22"/>
        <v>141</v>
      </c>
      <c r="AZ21" s="27">
        <v>20</v>
      </c>
      <c r="BA21" s="27"/>
      <c r="BB21" s="27"/>
      <c r="BC21" s="27"/>
      <c r="BD21" s="27">
        <f>SUM(AZ21:BB21)</f>
        <v>20</v>
      </c>
      <c r="BE21" s="29">
        <v>16</v>
      </c>
      <c r="BF21" s="27"/>
      <c r="BG21" s="27"/>
      <c r="BH21" s="27"/>
      <c r="BI21" s="82">
        <f t="shared" si="23"/>
        <v>292</v>
      </c>
      <c r="BJ21" s="82">
        <f>K21+X21+AI21+AT21</f>
        <v>1173</v>
      </c>
      <c r="BK21" s="82">
        <f>R21+AA21+AM21+BD21</f>
        <v>292</v>
      </c>
      <c r="BL21" s="95">
        <f t="shared" si="24"/>
        <v>203</v>
      </c>
      <c r="BM21" s="4">
        <f>C21-Q21-AA21</f>
        <v>112</v>
      </c>
      <c r="BN21" s="5">
        <f>C21-BL21</f>
        <v>-43</v>
      </c>
      <c r="BO21" s="5">
        <f>C21-BL21</f>
        <v>-43</v>
      </c>
      <c r="BQ21" s="6">
        <f t="shared" si="15"/>
        <v>-3</v>
      </c>
      <c r="BR21" s="6">
        <f t="shared" si="16"/>
        <v>-23</v>
      </c>
      <c r="BU21" s="6">
        <f t="shared" si="17"/>
        <v>-23</v>
      </c>
      <c r="BV21" s="6">
        <f t="shared" si="25"/>
        <v>-3</v>
      </c>
    </row>
    <row r="22" spans="1:74" s="6" customFormat="1" ht="42.95" customHeight="1" x14ac:dyDescent="0.2">
      <c r="A22" s="129"/>
      <c r="B22" s="7" t="s">
        <v>14</v>
      </c>
      <c r="C22" s="31">
        <v>40</v>
      </c>
      <c r="D22" s="31">
        <v>40</v>
      </c>
      <c r="E22" s="28">
        <f t="shared" ref="E22:E24" si="29">50*C22/100</f>
        <v>20</v>
      </c>
      <c r="F22" s="28">
        <v>40</v>
      </c>
      <c r="G22" s="28">
        <v>26</v>
      </c>
      <c r="H22" s="28">
        <v>34</v>
      </c>
      <c r="I22" s="27">
        <v>9</v>
      </c>
      <c r="J22" s="27">
        <v>19</v>
      </c>
      <c r="K22" s="27">
        <f>G22+H22+I22+J22</f>
        <v>88</v>
      </c>
      <c r="L22" s="27">
        <v>26</v>
      </c>
      <c r="M22" s="27">
        <v>7</v>
      </c>
      <c r="N22" s="27">
        <f>SUM(L22:M22)</f>
        <v>33</v>
      </c>
      <c r="O22" s="28">
        <v>1</v>
      </c>
      <c r="P22" s="28">
        <v>6</v>
      </c>
      <c r="Q22" s="28">
        <f t="shared" si="19"/>
        <v>7</v>
      </c>
      <c r="R22" s="41">
        <f t="shared" si="20"/>
        <v>40</v>
      </c>
      <c r="S22" s="29">
        <v>9</v>
      </c>
      <c r="T22" s="27">
        <v>10</v>
      </c>
      <c r="U22" s="27">
        <v>8</v>
      </c>
      <c r="V22" s="27">
        <v>4</v>
      </c>
      <c r="W22" s="27">
        <v>12</v>
      </c>
      <c r="X22" s="27">
        <f>SUM(V22:W22)</f>
        <v>16</v>
      </c>
      <c r="Y22" s="27">
        <v>4</v>
      </c>
      <c r="Z22" s="27">
        <v>4</v>
      </c>
      <c r="AA22" s="27">
        <f>SUM(Y22:Z22)</f>
        <v>8</v>
      </c>
      <c r="AB22" s="29">
        <v>6</v>
      </c>
      <c r="AC22" s="27">
        <f>C22*30/100</f>
        <v>12</v>
      </c>
      <c r="AD22" s="29">
        <v>12</v>
      </c>
      <c r="AE22" s="27">
        <v>12</v>
      </c>
      <c r="AF22" s="27">
        <v>3</v>
      </c>
      <c r="AG22" s="27">
        <v>3</v>
      </c>
      <c r="AH22" s="27">
        <v>13</v>
      </c>
      <c r="AI22" s="27">
        <f>SUM(AF22:AH22)</f>
        <v>19</v>
      </c>
      <c r="AJ22" s="27">
        <v>3</v>
      </c>
      <c r="AK22" s="27">
        <v>0</v>
      </c>
      <c r="AL22" s="27">
        <v>2</v>
      </c>
      <c r="AM22" s="27">
        <f t="shared" si="6"/>
        <v>5</v>
      </c>
      <c r="AN22" s="29">
        <v>2</v>
      </c>
      <c r="AO22" s="35">
        <f>C22*20/100</f>
        <v>8</v>
      </c>
      <c r="AP22" s="31">
        <v>15</v>
      </c>
      <c r="AQ22" s="31">
        <v>4</v>
      </c>
      <c r="AR22" s="31">
        <v>11</v>
      </c>
      <c r="AS22" s="31">
        <v>23</v>
      </c>
      <c r="AT22" s="27">
        <f t="shared" si="28"/>
        <v>38</v>
      </c>
      <c r="AU22" s="27">
        <v>3</v>
      </c>
      <c r="AV22" s="27">
        <f t="shared" si="8"/>
        <v>3</v>
      </c>
      <c r="AW22" s="27">
        <v>9</v>
      </c>
      <c r="AX22" s="27">
        <v>20</v>
      </c>
      <c r="AY22" s="27">
        <f t="shared" si="22"/>
        <v>32</v>
      </c>
      <c r="AZ22" s="27">
        <v>3</v>
      </c>
      <c r="BA22" s="27">
        <v>6</v>
      </c>
      <c r="BB22" s="27">
        <v>6</v>
      </c>
      <c r="BC22" s="27"/>
      <c r="BD22" s="27">
        <f t="shared" ref="BD22:BD24" si="30">SUM(AZ22:BB22)</f>
        <v>15</v>
      </c>
      <c r="BE22" s="29">
        <v>12</v>
      </c>
      <c r="BF22" s="27">
        <v>10</v>
      </c>
      <c r="BG22" s="27"/>
      <c r="BH22" s="27"/>
      <c r="BI22" s="82">
        <f t="shared" si="23"/>
        <v>75</v>
      </c>
      <c r="BJ22" s="82">
        <f>K22+X22+AI22+AT22</f>
        <v>161</v>
      </c>
      <c r="BK22" s="82">
        <f>R22+AA22+AM22+BD22</f>
        <v>68</v>
      </c>
      <c r="BL22" s="95">
        <f t="shared" si="24"/>
        <v>39</v>
      </c>
      <c r="BM22" s="4">
        <f>C22-Q22-AA22</f>
        <v>25</v>
      </c>
      <c r="BN22" s="5">
        <f>C22-BL22</f>
        <v>1</v>
      </c>
      <c r="BO22" s="5">
        <f>C22-BL22</f>
        <v>1</v>
      </c>
      <c r="BQ22" s="6">
        <f t="shared" si="15"/>
        <v>1</v>
      </c>
      <c r="BR22" s="6">
        <f t="shared" si="16"/>
        <v>-14</v>
      </c>
      <c r="BU22" s="6">
        <f t="shared" si="17"/>
        <v>-14</v>
      </c>
      <c r="BV22" s="6">
        <f t="shared" si="25"/>
        <v>1</v>
      </c>
    </row>
    <row r="23" spans="1:74" s="6" customFormat="1" ht="42.95" customHeight="1" x14ac:dyDescent="0.2">
      <c r="A23" s="129"/>
      <c r="B23" s="7" t="s">
        <v>48</v>
      </c>
      <c r="C23" s="27">
        <v>160</v>
      </c>
      <c r="D23" s="27">
        <v>160</v>
      </c>
      <c r="E23" s="28">
        <f t="shared" si="29"/>
        <v>80</v>
      </c>
      <c r="F23" s="28">
        <v>120</v>
      </c>
      <c r="G23" s="28">
        <v>134</v>
      </c>
      <c r="H23" s="28">
        <v>151</v>
      </c>
      <c r="I23" s="27">
        <v>112</v>
      </c>
      <c r="J23" s="27">
        <v>110</v>
      </c>
      <c r="K23" s="27">
        <f>G23+H23+I23+J23</f>
        <v>507</v>
      </c>
      <c r="L23" s="27">
        <v>120</v>
      </c>
      <c r="M23" s="27"/>
      <c r="N23" s="27">
        <f>SUM(L23:M23)</f>
        <v>120</v>
      </c>
      <c r="O23" s="28"/>
      <c r="P23" s="28"/>
      <c r="Q23" s="28">
        <f t="shared" si="19"/>
        <v>0</v>
      </c>
      <c r="R23" s="41">
        <f t="shared" si="20"/>
        <v>120</v>
      </c>
      <c r="S23" s="29">
        <v>40</v>
      </c>
      <c r="T23" s="27">
        <v>30</v>
      </c>
      <c r="U23" s="27">
        <v>30</v>
      </c>
      <c r="V23" s="27">
        <v>22</v>
      </c>
      <c r="W23" s="27">
        <v>40</v>
      </c>
      <c r="X23" s="27">
        <f>SUM(V23:W23)</f>
        <v>62</v>
      </c>
      <c r="Y23" s="27">
        <v>20</v>
      </c>
      <c r="Z23" s="27">
        <v>10</v>
      </c>
      <c r="AA23" s="27">
        <f>SUM(Y23:Z23)</f>
        <v>30</v>
      </c>
      <c r="AB23" s="29">
        <v>15</v>
      </c>
      <c r="AC23" s="27">
        <f>C23*30/100</f>
        <v>48</v>
      </c>
      <c r="AD23" s="28">
        <v>100</v>
      </c>
      <c r="AE23" s="27">
        <v>54</v>
      </c>
      <c r="AF23" s="27">
        <v>41</v>
      </c>
      <c r="AG23" s="27">
        <v>56</v>
      </c>
      <c r="AH23" s="27">
        <v>60</v>
      </c>
      <c r="AI23" s="27">
        <f>SUM(AF23:AH23)</f>
        <v>157</v>
      </c>
      <c r="AJ23" s="27">
        <v>38</v>
      </c>
      <c r="AK23" s="27">
        <v>12</v>
      </c>
      <c r="AL23" s="27">
        <v>4</v>
      </c>
      <c r="AM23" s="27">
        <f t="shared" si="6"/>
        <v>54</v>
      </c>
      <c r="AN23" s="29">
        <v>41</v>
      </c>
      <c r="AO23" s="35">
        <f>C23*20/100</f>
        <v>32</v>
      </c>
      <c r="AP23" s="31">
        <v>64</v>
      </c>
      <c r="AQ23" s="31">
        <v>47</v>
      </c>
      <c r="AR23" s="31">
        <v>55</v>
      </c>
      <c r="AS23" s="31">
        <v>40</v>
      </c>
      <c r="AT23" s="27">
        <f t="shared" si="28"/>
        <v>142</v>
      </c>
      <c r="AU23" s="27">
        <v>42</v>
      </c>
      <c r="AV23" s="27">
        <f t="shared" si="8"/>
        <v>42</v>
      </c>
      <c r="AW23" s="27">
        <v>48</v>
      </c>
      <c r="AX23" s="27">
        <v>37</v>
      </c>
      <c r="AY23" s="27">
        <f t="shared" si="22"/>
        <v>127</v>
      </c>
      <c r="AZ23" s="27">
        <v>39</v>
      </c>
      <c r="BA23" s="27">
        <v>25</v>
      </c>
      <c r="BB23" s="27"/>
      <c r="BC23" s="27"/>
      <c r="BD23" s="27">
        <f t="shared" si="30"/>
        <v>64</v>
      </c>
      <c r="BE23" s="29">
        <v>42</v>
      </c>
      <c r="BF23" s="27"/>
      <c r="BG23" s="27"/>
      <c r="BH23" s="27"/>
      <c r="BI23" s="82">
        <f t="shared" si="23"/>
        <v>268</v>
      </c>
      <c r="BJ23" s="82">
        <f>K23+X23+AI23+AT23</f>
        <v>868</v>
      </c>
      <c r="BK23" s="82">
        <f>R23+AA23+AM23+BD23</f>
        <v>268</v>
      </c>
      <c r="BL23" s="95">
        <f t="shared" si="24"/>
        <v>138</v>
      </c>
      <c r="BM23" s="4">
        <f>C23-Q23-AA23</f>
        <v>130</v>
      </c>
      <c r="BN23" s="5">
        <f>C23-BL23</f>
        <v>22</v>
      </c>
      <c r="BO23" s="5">
        <f>C23-BL23</f>
        <v>22</v>
      </c>
      <c r="BQ23" s="6">
        <f t="shared" si="15"/>
        <v>22</v>
      </c>
      <c r="BR23" s="6">
        <f t="shared" si="16"/>
        <v>-42</v>
      </c>
      <c r="BU23" s="6">
        <f t="shared" si="17"/>
        <v>-42</v>
      </c>
      <c r="BV23" s="6">
        <f t="shared" si="25"/>
        <v>22</v>
      </c>
    </row>
    <row r="24" spans="1:74" s="6" customFormat="1" ht="42.95" customHeight="1" thickBot="1" x14ac:dyDescent="0.25">
      <c r="A24" s="129"/>
      <c r="B24" s="7" t="s">
        <v>50</v>
      </c>
      <c r="C24" s="31">
        <v>80</v>
      </c>
      <c r="D24" s="31">
        <v>80</v>
      </c>
      <c r="E24" s="28">
        <f t="shared" si="29"/>
        <v>40</v>
      </c>
      <c r="F24" s="28">
        <v>60</v>
      </c>
      <c r="G24" s="28">
        <v>56</v>
      </c>
      <c r="H24" s="28">
        <v>99</v>
      </c>
      <c r="I24" s="27">
        <v>60</v>
      </c>
      <c r="J24" s="27">
        <v>90</v>
      </c>
      <c r="K24" s="27">
        <f>G24+H24+I24+J24</f>
        <v>305</v>
      </c>
      <c r="L24" s="27">
        <v>56</v>
      </c>
      <c r="M24" s="27">
        <v>4</v>
      </c>
      <c r="N24" s="27">
        <f>SUM(L24:M24)</f>
        <v>60</v>
      </c>
      <c r="O24" s="28"/>
      <c r="P24" s="28"/>
      <c r="Q24" s="28">
        <f t="shared" si="19"/>
        <v>0</v>
      </c>
      <c r="R24" s="41">
        <f t="shared" si="20"/>
        <v>60</v>
      </c>
      <c r="S24" s="29">
        <v>22</v>
      </c>
      <c r="T24" s="27">
        <v>20</v>
      </c>
      <c r="U24" s="27">
        <v>20</v>
      </c>
      <c r="V24" s="27">
        <v>13</v>
      </c>
      <c r="W24" s="27">
        <v>32</v>
      </c>
      <c r="X24" s="27">
        <f>SUM(V24:W24)</f>
        <v>45</v>
      </c>
      <c r="Y24" s="27">
        <v>11</v>
      </c>
      <c r="Z24" s="27">
        <v>9</v>
      </c>
      <c r="AA24" s="27">
        <f>SUM(Y24:Z24)</f>
        <v>20</v>
      </c>
      <c r="AB24" s="29">
        <v>11</v>
      </c>
      <c r="AC24" s="27">
        <f>C24*30/100</f>
        <v>24</v>
      </c>
      <c r="AD24" s="27">
        <v>50</v>
      </c>
      <c r="AE24" s="27">
        <v>31</v>
      </c>
      <c r="AF24" s="27">
        <v>25</v>
      </c>
      <c r="AG24" s="27">
        <v>33</v>
      </c>
      <c r="AH24" s="27">
        <v>42</v>
      </c>
      <c r="AI24" s="27">
        <f>SUM(AF24:AH24)</f>
        <v>100</v>
      </c>
      <c r="AJ24" s="27">
        <v>22</v>
      </c>
      <c r="AK24" s="27">
        <v>4</v>
      </c>
      <c r="AL24" s="27">
        <v>5</v>
      </c>
      <c r="AM24" s="27">
        <f t="shared" si="6"/>
        <v>31</v>
      </c>
      <c r="AN24" s="29">
        <v>21</v>
      </c>
      <c r="AO24" s="35">
        <f>C24*20/100</f>
        <v>16</v>
      </c>
      <c r="AP24" s="31">
        <v>31</v>
      </c>
      <c r="AQ24" s="31">
        <v>20</v>
      </c>
      <c r="AR24" s="31">
        <v>62</v>
      </c>
      <c r="AS24" s="31">
        <v>48</v>
      </c>
      <c r="AT24" s="27">
        <f t="shared" si="28"/>
        <v>130</v>
      </c>
      <c r="AU24" s="27">
        <v>17</v>
      </c>
      <c r="AV24" s="27">
        <f t="shared" si="8"/>
        <v>17</v>
      </c>
      <c r="AW24" s="27">
        <v>44</v>
      </c>
      <c r="AX24" s="27">
        <v>41</v>
      </c>
      <c r="AY24" s="27">
        <f t="shared" si="22"/>
        <v>102</v>
      </c>
      <c r="AZ24" s="27">
        <v>17</v>
      </c>
      <c r="BA24" s="27">
        <v>14</v>
      </c>
      <c r="BB24" s="27"/>
      <c r="BC24" s="27"/>
      <c r="BD24" s="27">
        <f t="shared" si="30"/>
        <v>31</v>
      </c>
      <c r="BE24" s="29">
        <v>19</v>
      </c>
      <c r="BF24" s="27"/>
      <c r="BG24" s="27"/>
      <c r="BH24" s="27">
        <v>1</v>
      </c>
      <c r="BI24" s="82">
        <f t="shared" si="23"/>
        <v>142</v>
      </c>
      <c r="BJ24" s="82">
        <f>K24+X24+AI24+AT24</f>
        <v>580</v>
      </c>
      <c r="BK24" s="82">
        <f>R24+AA24+AM24+BD24</f>
        <v>142</v>
      </c>
      <c r="BL24" s="95">
        <f t="shared" si="24"/>
        <v>74</v>
      </c>
      <c r="BM24" s="4">
        <f>C24-Q24-AA24</f>
        <v>60</v>
      </c>
      <c r="BN24" s="5">
        <f>C24-BL24</f>
        <v>6</v>
      </c>
      <c r="BO24" s="5">
        <f>C24-BL24</f>
        <v>6</v>
      </c>
      <c r="BQ24" s="6">
        <f t="shared" si="15"/>
        <v>6</v>
      </c>
      <c r="BR24" s="6">
        <f t="shared" si="16"/>
        <v>-25</v>
      </c>
      <c r="BU24" s="6">
        <f t="shared" si="17"/>
        <v>-25</v>
      </c>
      <c r="BV24" s="6">
        <f t="shared" si="25"/>
        <v>6</v>
      </c>
    </row>
    <row r="25" spans="1:74" s="11" customFormat="1" ht="42.95" customHeight="1" thickBot="1" x14ac:dyDescent="0.25">
      <c r="A25" s="127" t="s">
        <v>62</v>
      </c>
      <c r="B25" s="128"/>
      <c r="C25" s="33">
        <f t="shared" ref="C25:BO25" si="31">SUM(C21:C24)</f>
        <v>440</v>
      </c>
      <c r="D25" s="33">
        <f t="shared" si="31"/>
        <v>480</v>
      </c>
      <c r="E25" s="33">
        <f t="shared" si="31"/>
        <v>220</v>
      </c>
      <c r="F25" s="33">
        <f t="shared" si="31"/>
        <v>345</v>
      </c>
      <c r="G25" s="33">
        <f t="shared" si="31"/>
        <v>428</v>
      </c>
      <c r="H25" s="33">
        <f t="shared" si="31"/>
        <v>471</v>
      </c>
      <c r="I25" s="33">
        <f t="shared" si="31"/>
        <v>305</v>
      </c>
      <c r="J25" s="33">
        <f t="shared" si="31"/>
        <v>322</v>
      </c>
      <c r="K25" s="33">
        <f t="shared" si="31"/>
        <v>1526</v>
      </c>
      <c r="L25" s="33">
        <f t="shared" si="31"/>
        <v>327</v>
      </c>
      <c r="M25" s="33">
        <f t="shared" si="31"/>
        <v>11</v>
      </c>
      <c r="N25" s="33">
        <f t="shared" si="31"/>
        <v>338</v>
      </c>
      <c r="O25" s="33">
        <f t="shared" si="31"/>
        <v>1</v>
      </c>
      <c r="P25" s="33">
        <f t="shared" si="31"/>
        <v>6</v>
      </c>
      <c r="Q25" s="33">
        <f t="shared" si="31"/>
        <v>7</v>
      </c>
      <c r="R25" s="42">
        <f t="shared" si="31"/>
        <v>345</v>
      </c>
      <c r="S25" s="33">
        <v>137</v>
      </c>
      <c r="T25" s="33">
        <f t="shared" si="31"/>
        <v>100</v>
      </c>
      <c r="U25" s="33">
        <f t="shared" si="31"/>
        <v>106</v>
      </c>
      <c r="V25" s="33">
        <f t="shared" si="31"/>
        <v>87</v>
      </c>
      <c r="W25" s="33">
        <f t="shared" si="31"/>
        <v>162</v>
      </c>
      <c r="X25" s="33">
        <f t="shared" si="31"/>
        <v>249</v>
      </c>
      <c r="Y25" s="33">
        <f t="shared" si="31"/>
        <v>77</v>
      </c>
      <c r="Z25" s="33">
        <f t="shared" si="31"/>
        <v>29</v>
      </c>
      <c r="AA25" s="33">
        <f t="shared" si="31"/>
        <v>106</v>
      </c>
      <c r="AB25" s="33">
        <v>72</v>
      </c>
      <c r="AC25" s="33">
        <f t="shared" si="31"/>
        <v>132</v>
      </c>
      <c r="AD25" s="33">
        <f t="shared" si="31"/>
        <v>254</v>
      </c>
      <c r="AE25" s="33">
        <f t="shared" si="31"/>
        <v>196</v>
      </c>
      <c r="AF25" s="33">
        <f t="shared" si="31"/>
        <v>178</v>
      </c>
      <c r="AG25" s="33">
        <f t="shared" si="31"/>
        <v>168</v>
      </c>
      <c r="AH25" s="33">
        <f t="shared" si="31"/>
        <v>175</v>
      </c>
      <c r="AI25" s="33">
        <f t="shared" si="31"/>
        <v>521</v>
      </c>
      <c r="AJ25" s="33">
        <f t="shared" si="31"/>
        <v>162</v>
      </c>
      <c r="AK25" s="33">
        <f t="shared" si="31"/>
        <v>16</v>
      </c>
      <c r="AL25" s="33">
        <f t="shared" si="31"/>
        <v>11</v>
      </c>
      <c r="AM25" s="33">
        <f t="shared" si="31"/>
        <v>189</v>
      </c>
      <c r="AN25" s="33">
        <f t="shared" si="31"/>
        <v>145</v>
      </c>
      <c r="AO25" s="34">
        <f t="shared" si="31"/>
        <v>88</v>
      </c>
      <c r="AP25" s="33">
        <f t="shared" si="31"/>
        <v>130</v>
      </c>
      <c r="AQ25" s="33">
        <f t="shared" si="31"/>
        <v>129</v>
      </c>
      <c r="AR25" s="33">
        <f t="shared" si="31"/>
        <v>203</v>
      </c>
      <c r="AS25" s="33">
        <f t="shared" si="31"/>
        <v>154</v>
      </c>
      <c r="AT25" s="33">
        <f t="shared" si="31"/>
        <v>486</v>
      </c>
      <c r="AU25" s="33">
        <f t="shared" si="31"/>
        <v>112</v>
      </c>
      <c r="AV25" s="33">
        <f t="shared" si="31"/>
        <v>112</v>
      </c>
      <c r="AW25" s="33">
        <f t="shared" si="31"/>
        <v>155</v>
      </c>
      <c r="AX25" s="33">
        <f t="shared" si="31"/>
        <v>135</v>
      </c>
      <c r="AY25" s="33">
        <f t="shared" si="31"/>
        <v>402</v>
      </c>
      <c r="AZ25" s="33">
        <f t="shared" ref="AZ25:BE25" si="32">SUM(AZ21:AZ24)</f>
        <v>79</v>
      </c>
      <c r="BA25" s="33">
        <f t="shared" si="32"/>
        <v>45</v>
      </c>
      <c r="BB25" s="33">
        <f t="shared" si="32"/>
        <v>6</v>
      </c>
      <c r="BC25" s="33"/>
      <c r="BD25" s="33">
        <f t="shared" si="32"/>
        <v>130</v>
      </c>
      <c r="BE25" s="33">
        <f t="shared" si="32"/>
        <v>89</v>
      </c>
      <c r="BF25" s="33">
        <f t="shared" si="31"/>
        <v>10</v>
      </c>
      <c r="BG25" s="33">
        <f t="shared" si="31"/>
        <v>0</v>
      </c>
      <c r="BH25" s="33">
        <f t="shared" si="31"/>
        <v>1</v>
      </c>
      <c r="BI25" s="33">
        <f t="shared" si="23"/>
        <v>777</v>
      </c>
      <c r="BJ25" s="33">
        <f t="shared" si="31"/>
        <v>2782</v>
      </c>
      <c r="BK25" s="33">
        <f t="shared" si="31"/>
        <v>770</v>
      </c>
      <c r="BL25" s="33">
        <f t="shared" si="31"/>
        <v>454</v>
      </c>
      <c r="BM25" s="10">
        <f t="shared" si="31"/>
        <v>327</v>
      </c>
      <c r="BN25" s="10">
        <f t="shared" si="31"/>
        <v>-14</v>
      </c>
      <c r="BO25" s="10">
        <f t="shared" si="31"/>
        <v>-14</v>
      </c>
      <c r="BP25" s="6"/>
      <c r="BQ25" s="6">
        <f t="shared" si="15"/>
        <v>26</v>
      </c>
      <c r="BR25" s="6">
        <f t="shared" si="16"/>
        <v>-104</v>
      </c>
      <c r="BS25" s="6"/>
      <c r="BT25" s="6"/>
      <c r="BU25" s="6">
        <f t="shared" si="17"/>
        <v>-104</v>
      </c>
      <c r="BV25" s="6">
        <f t="shared" si="25"/>
        <v>26</v>
      </c>
    </row>
    <row r="26" spans="1:74" s="6" customFormat="1" ht="42.95" customHeight="1" x14ac:dyDescent="0.2">
      <c r="A26" s="130" t="s">
        <v>17</v>
      </c>
      <c r="B26" s="3" t="s">
        <v>37</v>
      </c>
      <c r="C26" s="27">
        <v>40</v>
      </c>
      <c r="D26" s="27">
        <v>40</v>
      </c>
      <c r="E26" s="28">
        <f t="shared" ref="E26:E37" si="33">50*C26/100</f>
        <v>20</v>
      </c>
      <c r="F26" s="28">
        <v>20</v>
      </c>
      <c r="G26" s="28">
        <v>7</v>
      </c>
      <c r="H26" s="28">
        <v>19</v>
      </c>
      <c r="I26" s="27">
        <v>3</v>
      </c>
      <c r="J26" s="27">
        <v>16</v>
      </c>
      <c r="K26" s="27">
        <f>G26+H26+I26+J26</f>
        <v>45</v>
      </c>
      <c r="L26" s="27">
        <v>7</v>
      </c>
      <c r="M26" s="27">
        <v>7</v>
      </c>
      <c r="N26" s="27">
        <f>SUM(L26:M26)</f>
        <v>14</v>
      </c>
      <c r="O26" s="28">
        <v>2</v>
      </c>
      <c r="P26" s="28">
        <v>3</v>
      </c>
      <c r="Q26" s="28">
        <f t="shared" si="19"/>
        <v>5</v>
      </c>
      <c r="R26" s="41">
        <f t="shared" si="20"/>
        <v>19</v>
      </c>
      <c r="S26" s="29">
        <v>6</v>
      </c>
      <c r="T26" s="27">
        <v>10</v>
      </c>
      <c r="U26" s="27">
        <v>7</v>
      </c>
      <c r="V26" s="27">
        <v>5</v>
      </c>
      <c r="W26" s="27">
        <v>6</v>
      </c>
      <c r="X26" s="27">
        <f>SUM(V26:W26)</f>
        <v>11</v>
      </c>
      <c r="Y26" s="27">
        <v>5</v>
      </c>
      <c r="Z26" s="27">
        <v>2</v>
      </c>
      <c r="AA26" s="27">
        <f>SUM(Y26:Z26)</f>
        <v>7</v>
      </c>
      <c r="AB26" s="29">
        <v>3</v>
      </c>
      <c r="AC26" s="27">
        <f>C26*30/100</f>
        <v>12</v>
      </c>
      <c r="AD26" s="29">
        <v>12</v>
      </c>
      <c r="AE26" s="27">
        <v>12</v>
      </c>
      <c r="AF26" s="27">
        <v>0</v>
      </c>
      <c r="AG26" s="27">
        <v>4</v>
      </c>
      <c r="AH26" s="27">
        <v>8</v>
      </c>
      <c r="AI26" s="27">
        <f>SUM(AF26:AH26)</f>
        <v>12</v>
      </c>
      <c r="AJ26" s="27">
        <v>0</v>
      </c>
      <c r="AK26" s="27">
        <v>2</v>
      </c>
      <c r="AL26" s="27">
        <v>0</v>
      </c>
      <c r="AM26" s="27">
        <f t="shared" si="6"/>
        <v>2</v>
      </c>
      <c r="AN26" s="29">
        <v>2</v>
      </c>
      <c r="AO26" s="35">
        <f>C26*20/100</f>
        <v>8</v>
      </c>
      <c r="AP26" s="27">
        <v>26</v>
      </c>
      <c r="AQ26" s="27">
        <v>14</v>
      </c>
      <c r="AR26" s="27">
        <v>7</v>
      </c>
      <c r="AS26" s="27">
        <v>18</v>
      </c>
      <c r="AT26" s="27">
        <f>SUM(AQ26:AS26)</f>
        <v>39</v>
      </c>
      <c r="AU26" s="27">
        <v>1</v>
      </c>
      <c r="AV26" s="27">
        <f>AU26+BG26</f>
        <v>13</v>
      </c>
      <c r="AW26" s="27">
        <v>7</v>
      </c>
      <c r="AX26" s="27">
        <v>16</v>
      </c>
      <c r="AY26" s="27">
        <f t="shared" si="22"/>
        <v>36</v>
      </c>
      <c r="AZ26" s="27">
        <v>13</v>
      </c>
      <c r="BA26" s="27">
        <v>6</v>
      </c>
      <c r="BB26" s="27">
        <v>7</v>
      </c>
      <c r="BC26" s="27"/>
      <c r="BD26" s="27">
        <f>SUM(AZ26:BB26)</f>
        <v>26</v>
      </c>
      <c r="BE26" s="29">
        <v>11</v>
      </c>
      <c r="BF26" s="27">
        <v>8</v>
      </c>
      <c r="BG26" s="27">
        <v>12</v>
      </c>
      <c r="BH26" s="27"/>
      <c r="BI26" s="82">
        <f t="shared" si="23"/>
        <v>65</v>
      </c>
      <c r="BJ26" s="82">
        <f>K26+X26+AI26+AT26</f>
        <v>107</v>
      </c>
      <c r="BK26" s="82">
        <f>R26+AA26+AM26+BD26</f>
        <v>54</v>
      </c>
      <c r="BL26" s="95">
        <f t="shared" si="24"/>
        <v>30</v>
      </c>
      <c r="BM26" s="4">
        <f>C26-Q26-AA26</f>
        <v>28</v>
      </c>
      <c r="BN26" s="5">
        <f>C26-BL26</f>
        <v>10</v>
      </c>
      <c r="BO26" s="5">
        <f>C26-BL26</f>
        <v>10</v>
      </c>
      <c r="BQ26" s="6">
        <f t="shared" si="15"/>
        <v>10</v>
      </c>
      <c r="BR26" s="6">
        <f t="shared" si="16"/>
        <v>-16</v>
      </c>
      <c r="BU26" s="6">
        <f t="shared" si="17"/>
        <v>-16</v>
      </c>
      <c r="BV26" s="6">
        <f t="shared" si="25"/>
        <v>10</v>
      </c>
    </row>
    <row r="27" spans="1:74" s="6" customFormat="1" ht="42.95" customHeight="1" x14ac:dyDescent="0.2">
      <c r="A27" s="129"/>
      <c r="B27" s="7" t="s">
        <v>32</v>
      </c>
      <c r="C27" s="31">
        <v>160</v>
      </c>
      <c r="D27" s="31">
        <v>160</v>
      </c>
      <c r="E27" s="28">
        <f t="shared" si="33"/>
        <v>80</v>
      </c>
      <c r="F27" s="28">
        <v>150</v>
      </c>
      <c r="G27" s="28">
        <v>107</v>
      </c>
      <c r="H27" s="28">
        <v>124</v>
      </c>
      <c r="I27" s="27">
        <v>91</v>
      </c>
      <c r="J27" s="27">
        <v>73</v>
      </c>
      <c r="K27" s="27">
        <f>G27+H27+I27+J27</f>
        <v>395</v>
      </c>
      <c r="L27" s="27">
        <v>107</v>
      </c>
      <c r="M27" s="27">
        <v>32</v>
      </c>
      <c r="N27" s="27">
        <f>SUM(L27:M27)</f>
        <v>139</v>
      </c>
      <c r="O27" s="28">
        <v>11</v>
      </c>
      <c r="P27" s="28"/>
      <c r="Q27" s="28">
        <f t="shared" si="19"/>
        <v>11</v>
      </c>
      <c r="R27" s="41">
        <f t="shared" si="20"/>
        <v>150</v>
      </c>
      <c r="S27" s="29">
        <v>58</v>
      </c>
      <c r="T27" s="27">
        <v>40</v>
      </c>
      <c r="U27" s="27">
        <v>29</v>
      </c>
      <c r="V27" s="27">
        <v>22</v>
      </c>
      <c r="W27" s="27">
        <v>27</v>
      </c>
      <c r="X27" s="27">
        <f>SUM(V27:W27)</f>
        <v>49</v>
      </c>
      <c r="Y27" s="27">
        <v>20</v>
      </c>
      <c r="Z27" s="27">
        <v>9</v>
      </c>
      <c r="AA27" s="27">
        <f>SUM(Y27:Z27)</f>
        <v>29</v>
      </c>
      <c r="AB27" s="29">
        <v>16</v>
      </c>
      <c r="AC27" s="27">
        <f>C27*30/100</f>
        <v>48</v>
      </c>
      <c r="AD27" s="27">
        <v>60</v>
      </c>
      <c r="AE27" s="27">
        <v>49</v>
      </c>
      <c r="AF27" s="27">
        <v>37</v>
      </c>
      <c r="AG27" s="27">
        <v>54</v>
      </c>
      <c r="AH27" s="27">
        <v>38</v>
      </c>
      <c r="AI27" s="27">
        <f>SUM(AF27:AH27)</f>
        <v>129</v>
      </c>
      <c r="AJ27" s="27">
        <v>31</v>
      </c>
      <c r="AK27" s="27">
        <v>14</v>
      </c>
      <c r="AL27" s="27">
        <v>4</v>
      </c>
      <c r="AM27" s="27">
        <f t="shared" si="6"/>
        <v>49</v>
      </c>
      <c r="AN27" s="29">
        <v>33</v>
      </c>
      <c r="AO27" s="35">
        <f>C27*20/100</f>
        <v>32</v>
      </c>
      <c r="AP27" s="31">
        <v>60</v>
      </c>
      <c r="AQ27" s="31">
        <v>90</v>
      </c>
      <c r="AR27" s="31">
        <v>53</v>
      </c>
      <c r="AS27" s="31">
        <v>62</v>
      </c>
      <c r="AT27" s="27">
        <f>SUM(AQ27:AS27)</f>
        <v>205</v>
      </c>
      <c r="AU27" s="27">
        <v>27</v>
      </c>
      <c r="AV27" s="27">
        <f t="shared" ref="AV27:AV38" si="34">AU27+BG27</f>
        <v>83</v>
      </c>
      <c r="AW27" s="27">
        <v>51</v>
      </c>
      <c r="AX27" s="27">
        <v>54</v>
      </c>
      <c r="AY27" s="27">
        <f t="shared" si="22"/>
        <v>188</v>
      </c>
      <c r="AZ27" s="27">
        <v>60</v>
      </c>
      <c r="BA27" s="27"/>
      <c r="BB27" s="27"/>
      <c r="BC27" s="27"/>
      <c r="BD27" s="27">
        <f>SUM(AZ27:BB27)</f>
        <v>60</v>
      </c>
      <c r="BE27" s="29">
        <v>33</v>
      </c>
      <c r="BF27" s="27">
        <v>23</v>
      </c>
      <c r="BG27" s="27">
        <v>56</v>
      </c>
      <c r="BH27" s="27"/>
      <c r="BI27" s="82">
        <f t="shared" si="23"/>
        <v>288</v>
      </c>
      <c r="BJ27" s="82">
        <f>K27+X27+AI27+AT27</f>
        <v>778</v>
      </c>
      <c r="BK27" s="82">
        <f>R27+AA27+AM27+BD27</f>
        <v>288</v>
      </c>
      <c r="BL27" s="95">
        <f t="shared" si="24"/>
        <v>163</v>
      </c>
      <c r="BM27" s="4">
        <f>C27-Q27-AA27</f>
        <v>120</v>
      </c>
      <c r="BN27" s="5">
        <f>C27-BL27</f>
        <v>-3</v>
      </c>
      <c r="BO27" s="5">
        <f>C27-BL27</f>
        <v>-3</v>
      </c>
      <c r="BQ27" s="6">
        <f t="shared" si="15"/>
        <v>-3</v>
      </c>
      <c r="BR27" s="6">
        <f t="shared" si="16"/>
        <v>-63</v>
      </c>
      <c r="BU27" s="6">
        <f t="shared" si="17"/>
        <v>-63</v>
      </c>
      <c r="BV27" s="6">
        <f t="shared" si="25"/>
        <v>-3</v>
      </c>
    </row>
    <row r="28" spans="1:74" s="6" customFormat="1" ht="42.95" customHeight="1" x14ac:dyDescent="0.2">
      <c r="A28" s="129"/>
      <c r="B28" s="12" t="s">
        <v>47</v>
      </c>
      <c r="C28" s="32">
        <v>40</v>
      </c>
      <c r="D28" s="32">
        <v>40</v>
      </c>
      <c r="E28" s="28">
        <f t="shared" si="33"/>
        <v>20</v>
      </c>
      <c r="F28" s="28">
        <v>50</v>
      </c>
      <c r="G28" s="28">
        <v>29</v>
      </c>
      <c r="H28" s="28">
        <v>31</v>
      </c>
      <c r="I28" s="27">
        <v>15</v>
      </c>
      <c r="J28" s="27">
        <v>31</v>
      </c>
      <c r="K28" s="27">
        <f>G28+H28+I28+J28</f>
        <v>106</v>
      </c>
      <c r="L28" s="27">
        <v>29</v>
      </c>
      <c r="M28" s="27">
        <v>8</v>
      </c>
      <c r="N28" s="27">
        <f>SUM(L28:M28)</f>
        <v>37</v>
      </c>
      <c r="O28" s="28">
        <v>4</v>
      </c>
      <c r="P28" s="28">
        <v>9</v>
      </c>
      <c r="Q28" s="28">
        <f t="shared" si="19"/>
        <v>13</v>
      </c>
      <c r="R28" s="41">
        <f t="shared" si="20"/>
        <v>50</v>
      </c>
      <c r="S28" s="29">
        <v>14</v>
      </c>
      <c r="T28" s="27">
        <v>24</v>
      </c>
      <c r="U28" s="27">
        <v>16</v>
      </c>
      <c r="V28" s="27">
        <v>13</v>
      </c>
      <c r="W28" s="27">
        <v>9</v>
      </c>
      <c r="X28" s="27">
        <f>SUM(V28:W28)</f>
        <v>22</v>
      </c>
      <c r="Y28" s="27">
        <v>13</v>
      </c>
      <c r="Z28" s="27">
        <v>3</v>
      </c>
      <c r="AA28" s="27">
        <f>SUM(Y28:Z28)</f>
        <v>16</v>
      </c>
      <c r="AB28" s="29">
        <v>7</v>
      </c>
      <c r="AC28" s="27">
        <f>C28*30/100</f>
        <v>12</v>
      </c>
      <c r="AD28" s="29">
        <v>30</v>
      </c>
      <c r="AE28" s="27">
        <v>15</v>
      </c>
      <c r="AF28" s="27">
        <v>9</v>
      </c>
      <c r="AG28" s="27">
        <v>17</v>
      </c>
      <c r="AH28" s="27">
        <v>22</v>
      </c>
      <c r="AI28" s="27">
        <f>SUM(AF28:AH28)</f>
        <v>48</v>
      </c>
      <c r="AJ28" s="27">
        <v>9</v>
      </c>
      <c r="AK28" s="27">
        <v>2</v>
      </c>
      <c r="AL28" s="27">
        <v>4</v>
      </c>
      <c r="AM28" s="27">
        <f t="shared" si="6"/>
        <v>15</v>
      </c>
      <c r="AN28" s="29">
        <v>9</v>
      </c>
      <c r="AO28" s="35">
        <f>C28*20/100</f>
        <v>8</v>
      </c>
      <c r="AP28" s="31">
        <v>15</v>
      </c>
      <c r="AQ28" s="31">
        <v>15</v>
      </c>
      <c r="AR28" s="31">
        <v>24</v>
      </c>
      <c r="AS28" s="31">
        <v>24</v>
      </c>
      <c r="AT28" s="27">
        <f>SUM(AQ28:AS28)</f>
        <v>63</v>
      </c>
      <c r="AU28" s="27">
        <v>4</v>
      </c>
      <c r="AV28" s="27">
        <f t="shared" si="34"/>
        <v>15</v>
      </c>
      <c r="AW28" s="27">
        <v>23</v>
      </c>
      <c r="AX28" s="27">
        <v>20</v>
      </c>
      <c r="AY28" s="27">
        <f t="shared" si="22"/>
        <v>58</v>
      </c>
      <c r="AZ28" s="27">
        <v>15</v>
      </c>
      <c r="BA28" s="27"/>
      <c r="BB28" s="27"/>
      <c r="BC28" s="27"/>
      <c r="BD28" s="27">
        <f>SUM(AZ28:BB28)</f>
        <v>15</v>
      </c>
      <c r="BE28" s="29">
        <v>10</v>
      </c>
      <c r="BF28" s="27">
        <v>7</v>
      </c>
      <c r="BG28" s="27">
        <v>11</v>
      </c>
      <c r="BH28" s="27"/>
      <c r="BI28" s="82">
        <f t="shared" si="23"/>
        <v>96</v>
      </c>
      <c r="BJ28" s="82">
        <f>K28+X28+AI28+AT28</f>
        <v>239</v>
      </c>
      <c r="BK28" s="82">
        <f>R28+AA28+AM28+BD28</f>
        <v>96</v>
      </c>
      <c r="BL28" s="95">
        <f t="shared" si="24"/>
        <v>47</v>
      </c>
      <c r="BM28" s="4">
        <f>C28-Q28-AA28</f>
        <v>11</v>
      </c>
      <c r="BN28" s="5">
        <f>C28-BL28</f>
        <v>-7</v>
      </c>
      <c r="BO28" s="5">
        <f>C28-BL28</f>
        <v>-7</v>
      </c>
      <c r="BQ28" s="6">
        <f t="shared" si="15"/>
        <v>-7</v>
      </c>
      <c r="BR28" s="6">
        <f t="shared" si="16"/>
        <v>-22</v>
      </c>
      <c r="BU28" s="6">
        <f t="shared" si="17"/>
        <v>-22</v>
      </c>
      <c r="BV28" s="6">
        <f t="shared" si="25"/>
        <v>-7</v>
      </c>
    </row>
    <row r="29" spans="1:74" s="11" customFormat="1" ht="42.95" customHeight="1" thickBot="1" x14ac:dyDescent="0.25">
      <c r="A29" s="131"/>
      <c r="B29" s="8" t="s">
        <v>21</v>
      </c>
      <c r="C29" s="32">
        <v>120</v>
      </c>
      <c r="D29" s="32">
        <v>120</v>
      </c>
      <c r="E29" s="28">
        <f t="shared" si="33"/>
        <v>60</v>
      </c>
      <c r="F29" s="28">
        <v>120</v>
      </c>
      <c r="G29" s="28">
        <v>205</v>
      </c>
      <c r="H29" s="28">
        <v>243</v>
      </c>
      <c r="I29" s="27">
        <v>175</v>
      </c>
      <c r="J29" s="27">
        <v>124</v>
      </c>
      <c r="K29" s="27">
        <f>G29+H29+I29+J29</f>
        <v>747</v>
      </c>
      <c r="L29" s="27">
        <v>120</v>
      </c>
      <c r="M29" s="27"/>
      <c r="N29" s="27">
        <f>SUM(L29:M29)</f>
        <v>120</v>
      </c>
      <c r="O29" s="28"/>
      <c r="P29" s="28"/>
      <c r="Q29" s="28">
        <f t="shared" si="19"/>
        <v>0</v>
      </c>
      <c r="R29" s="41">
        <f t="shared" si="20"/>
        <v>120</v>
      </c>
      <c r="S29" s="29">
        <v>44</v>
      </c>
      <c r="T29" s="27">
        <v>40</v>
      </c>
      <c r="U29" s="27">
        <v>20</v>
      </c>
      <c r="V29" s="27">
        <v>33</v>
      </c>
      <c r="W29" s="27">
        <v>57</v>
      </c>
      <c r="X29" s="27">
        <f>SUM(V29:W29)</f>
        <v>90</v>
      </c>
      <c r="Y29" s="27">
        <v>20</v>
      </c>
      <c r="Z29" s="27"/>
      <c r="AA29" s="27">
        <f>SUM(Y29:Z29)</f>
        <v>20</v>
      </c>
      <c r="AB29" s="29">
        <v>9</v>
      </c>
      <c r="AC29" s="27">
        <f>C29*30/100</f>
        <v>36</v>
      </c>
      <c r="AD29" s="62">
        <v>80</v>
      </c>
      <c r="AE29" s="27">
        <v>76</v>
      </c>
      <c r="AF29" s="27">
        <v>54</v>
      </c>
      <c r="AG29" s="27">
        <v>62</v>
      </c>
      <c r="AH29" s="27">
        <v>88</v>
      </c>
      <c r="AI29" s="27">
        <f>SUM(AF29:AH29)</f>
        <v>204</v>
      </c>
      <c r="AJ29" s="27">
        <v>47</v>
      </c>
      <c r="AK29" s="27">
        <v>16</v>
      </c>
      <c r="AL29" s="27">
        <v>13</v>
      </c>
      <c r="AM29" s="27">
        <f t="shared" si="6"/>
        <v>76</v>
      </c>
      <c r="AN29" s="29">
        <v>49</v>
      </c>
      <c r="AO29" s="92">
        <f>C29*20/100</f>
        <v>24</v>
      </c>
      <c r="AP29" s="39">
        <v>20</v>
      </c>
      <c r="AQ29" s="32">
        <v>47</v>
      </c>
      <c r="AR29" s="32">
        <v>83</v>
      </c>
      <c r="AS29" s="32">
        <v>151</v>
      </c>
      <c r="AT29" s="27">
        <f>SUM(AQ29:AS29)</f>
        <v>281</v>
      </c>
      <c r="AU29" s="27">
        <v>41</v>
      </c>
      <c r="AV29" s="27">
        <f t="shared" si="34"/>
        <v>41</v>
      </c>
      <c r="AW29" s="90">
        <v>76</v>
      </c>
      <c r="AX29" s="90">
        <v>135</v>
      </c>
      <c r="AY29" s="27">
        <f t="shared" si="22"/>
        <v>252</v>
      </c>
      <c r="AZ29" s="27">
        <v>20</v>
      </c>
      <c r="BA29" s="90"/>
      <c r="BB29" s="90"/>
      <c r="BC29" s="90"/>
      <c r="BD29" s="90">
        <f>SUM(AZ29:BB29)</f>
        <v>20</v>
      </c>
      <c r="BE29" s="29">
        <v>15</v>
      </c>
      <c r="BF29" s="27"/>
      <c r="BG29" s="27"/>
      <c r="BH29" s="27"/>
      <c r="BI29" s="82">
        <f t="shared" si="23"/>
        <v>236</v>
      </c>
      <c r="BJ29" s="82">
        <f>K29+X29+AI29+AT29</f>
        <v>1322</v>
      </c>
      <c r="BK29" s="82">
        <f>R29+AA29+AM29+BD29</f>
        <v>236</v>
      </c>
      <c r="BL29" s="95">
        <f t="shared" si="24"/>
        <v>117</v>
      </c>
      <c r="BM29" s="4">
        <f>C29-Q29-AA29</f>
        <v>100</v>
      </c>
      <c r="BN29" s="5">
        <f>C29-BL29</f>
        <v>3</v>
      </c>
      <c r="BO29" s="5">
        <f>C29-BL29</f>
        <v>3</v>
      </c>
      <c r="BP29" s="6"/>
      <c r="BQ29" s="6">
        <f t="shared" si="15"/>
        <v>3</v>
      </c>
      <c r="BR29" s="6">
        <f t="shared" si="16"/>
        <v>-17</v>
      </c>
      <c r="BS29" s="6"/>
      <c r="BT29" s="6"/>
      <c r="BU29" s="6">
        <f t="shared" si="17"/>
        <v>-17</v>
      </c>
      <c r="BV29" s="6">
        <f t="shared" si="25"/>
        <v>3</v>
      </c>
    </row>
    <row r="30" spans="1:74" s="11" customFormat="1" ht="42.75" customHeight="1" thickBot="1" x14ac:dyDescent="0.25">
      <c r="A30" s="127" t="s">
        <v>61</v>
      </c>
      <c r="B30" s="128"/>
      <c r="C30" s="33">
        <f t="shared" ref="C30:BO30" si="35">SUM(C26:C29)</f>
        <v>360</v>
      </c>
      <c r="D30" s="33">
        <f t="shared" si="35"/>
        <v>360</v>
      </c>
      <c r="E30" s="33">
        <f t="shared" si="35"/>
        <v>180</v>
      </c>
      <c r="F30" s="33">
        <f t="shared" si="35"/>
        <v>340</v>
      </c>
      <c r="G30" s="33">
        <f t="shared" si="35"/>
        <v>348</v>
      </c>
      <c r="H30" s="33">
        <f t="shared" si="35"/>
        <v>417</v>
      </c>
      <c r="I30" s="33">
        <f t="shared" si="35"/>
        <v>284</v>
      </c>
      <c r="J30" s="33">
        <f t="shared" si="35"/>
        <v>244</v>
      </c>
      <c r="K30" s="33">
        <f t="shared" si="35"/>
        <v>1293</v>
      </c>
      <c r="L30" s="33">
        <f t="shared" si="35"/>
        <v>263</v>
      </c>
      <c r="M30" s="33">
        <f t="shared" si="35"/>
        <v>47</v>
      </c>
      <c r="N30" s="33">
        <f t="shared" si="35"/>
        <v>310</v>
      </c>
      <c r="O30" s="36">
        <f t="shared" si="35"/>
        <v>17</v>
      </c>
      <c r="P30" s="36">
        <f t="shared" si="35"/>
        <v>12</v>
      </c>
      <c r="Q30" s="36">
        <f t="shared" si="35"/>
        <v>29</v>
      </c>
      <c r="R30" s="43">
        <f t="shared" si="35"/>
        <v>339</v>
      </c>
      <c r="S30" s="36">
        <f t="shared" si="35"/>
        <v>122</v>
      </c>
      <c r="T30" s="36">
        <f t="shared" si="35"/>
        <v>114</v>
      </c>
      <c r="U30" s="36">
        <f t="shared" si="35"/>
        <v>72</v>
      </c>
      <c r="V30" s="36">
        <f t="shared" si="35"/>
        <v>73</v>
      </c>
      <c r="W30" s="36">
        <f t="shared" si="35"/>
        <v>99</v>
      </c>
      <c r="X30" s="33">
        <f t="shared" si="35"/>
        <v>172</v>
      </c>
      <c r="Y30" s="33">
        <f t="shared" si="35"/>
        <v>58</v>
      </c>
      <c r="Z30" s="33">
        <f t="shared" si="35"/>
        <v>14</v>
      </c>
      <c r="AA30" s="33">
        <f t="shared" si="35"/>
        <v>72</v>
      </c>
      <c r="AB30" s="33">
        <v>35</v>
      </c>
      <c r="AC30" s="33">
        <f t="shared" si="35"/>
        <v>108</v>
      </c>
      <c r="AD30" s="33">
        <f t="shared" si="35"/>
        <v>182</v>
      </c>
      <c r="AE30" s="33">
        <f t="shared" si="35"/>
        <v>152</v>
      </c>
      <c r="AF30" s="33">
        <f t="shared" si="35"/>
        <v>100</v>
      </c>
      <c r="AG30" s="33">
        <f t="shared" si="35"/>
        <v>137</v>
      </c>
      <c r="AH30" s="33">
        <f t="shared" si="35"/>
        <v>156</v>
      </c>
      <c r="AI30" s="33">
        <f t="shared" si="35"/>
        <v>393</v>
      </c>
      <c r="AJ30" s="33">
        <f t="shared" si="35"/>
        <v>87</v>
      </c>
      <c r="AK30" s="33">
        <f t="shared" si="35"/>
        <v>34</v>
      </c>
      <c r="AL30" s="33">
        <f t="shared" si="35"/>
        <v>21</v>
      </c>
      <c r="AM30" s="33">
        <f t="shared" si="35"/>
        <v>142</v>
      </c>
      <c r="AN30" s="33">
        <f t="shared" si="35"/>
        <v>93</v>
      </c>
      <c r="AO30" s="37">
        <f t="shared" si="35"/>
        <v>72</v>
      </c>
      <c r="AP30" s="33">
        <f t="shared" si="35"/>
        <v>121</v>
      </c>
      <c r="AQ30" s="33">
        <f t="shared" si="35"/>
        <v>166</v>
      </c>
      <c r="AR30" s="33">
        <f t="shared" si="35"/>
        <v>167</v>
      </c>
      <c r="AS30" s="33">
        <f t="shared" si="35"/>
        <v>255</v>
      </c>
      <c r="AT30" s="33">
        <f t="shared" si="35"/>
        <v>588</v>
      </c>
      <c r="AU30" s="33">
        <f t="shared" si="35"/>
        <v>73</v>
      </c>
      <c r="AV30" s="33">
        <f t="shared" si="35"/>
        <v>152</v>
      </c>
      <c r="AW30" s="33">
        <f t="shared" si="35"/>
        <v>157</v>
      </c>
      <c r="AX30" s="33">
        <f t="shared" si="35"/>
        <v>225</v>
      </c>
      <c r="AY30" s="33">
        <f t="shared" si="35"/>
        <v>534</v>
      </c>
      <c r="AZ30" s="33">
        <f t="shared" ref="AZ30:BE30" si="36">SUM(AZ26:AZ29)</f>
        <v>108</v>
      </c>
      <c r="BA30" s="33">
        <f t="shared" si="36"/>
        <v>6</v>
      </c>
      <c r="BB30" s="33">
        <f t="shared" si="36"/>
        <v>7</v>
      </c>
      <c r="BC30" s="33"/>
      <c r="BD30" s="33">
        <f t="shared" si="36"/>
        <v>121</v>
      </c>
      <c r="BE30" s="33">
        <f t="shared" si="36"/>
        <v>69</v>
      </c>
      <c r="BF30" s="33">
        <f t="shared" si="35"/>
        <v>38</v>
      </c>
      <c r="BG30" s="33">
        <f t="shared" si="35"/>
        <v>79</v>
      </c>
      <c r="BH30" s="33">
        <f t="shared" si="35"/>
        <v>0</v>
      </c>
      <c r="BI30" s="33">
        <f t="shared" si="23"/>
        <v>685</v>
      </c>
      <c r="BJ30" s="33">
        <f t="shared" si="35"/>
        <v>2446</v>
      </c>
      <c r="BK30" s="33">
        <f t="shared" si="35"/>
        <v>674</v>
      </c>
      <c r="BL30" s="33">
        <f t="shared" si="35"/>
        <v>357</v>
      </c>
      <c r="BM30" s="33">
        <f t="shared" si="35"/>
        <v>259</v>
      </c>
      <c r="BN30" s="33">
        <f t="shared" si="35"/>
        <v>3</v>
      </c>
      <c r="BO30" s="33">
        <f t="shared" si="35"/>
        <v>3</v>
      </c>
      <c r="BP30" s="33">
        <f t="shared" ref="BP30:BV30" si="37">SUM(BP26:BP29)</f>
        <v>0</v>
      </c>
      <c r="BQ30" s="33">
        <f t="shared" si="37"/>
        <v>3</v>
      </c>
      <c r="BR30" s="33">
        <f t="shared" si="37"/>
        <v>-118</v>
      </c>
      <c r="BS30" s="33">
        <f t="shared" si="37"/>
        <v>0</v>
      </c>
      <c r="BT30" s="33">
        <f t="shared" si="37"/>
        <v>0</v>
      </c>
      <c r="BU30" s="33">
        <f t="shared" si="37"/>
        <v>-118</v>
      </c>
      <c r="BV30" s="33">
        <f t="shared" si="37"/>
        <v>3</v>
      </c>
    </row>
    <row r="31" spans="1:74" s="6" customFormat="1" ht="42.95" customHeight="1" x14ac:dyDescent="0.2">
      <c r="A31" s="129" t="s">
        <v>63</v>
      </c>
      <c r="B31" s="3" t="s">
        <v>8</v>
      </c>
      <c r="C31" s="27">
        <v>160</v>
      </c>
      <c r="D31" s="27">
        <v>160</v>
      </c>
      <c r="E31" s="28">
        <f t="shared" si="33"/>
        <v>80</v>
      </c>
      <c r="F31" s="28">
        <v>120</v>
      </c>
      <c r="G31" s="28">
        <v>100</v>
      </c>
      <c r="H31" s="28">
        <v>136</v>
      </c>
      <c r="I31" s="27">
        <v>92</v>
      </c>
      <c r="J31" s="27">
        <v>114</v>
      </c>
      <c r="K31" s="27">
        <f>G31+H31+I31+J31</f>
        <v>442</v>
      </c>
      <c r="L31" s="27">
        <v>100</v>
      </c>
      <c r="M31" s="27">
        <v>20</v>
      </c>
      <c r="N31" s="27">
        <f>SUM(L31:M31)</f>
        <v>120</v>
      </c>
      <c r="O31" s="27"/>
      <c r="P31" s="27"/>
      <c r="Q31" s="28">
        <f t="shared" si="19"/>
        <v>0</v>
      </c>
      <c r="R31" s="41">
        <f t="shared" si="20"/>
        <v>120</v>
      </c>
      <c r="S31" s="29">
        <v>44</v>
      </c>
      <c r="T31" s="27">
        <v>30</v>
      </c>
      <c r="U31" s="27">
        <v>30</v>
      </c>
      <c r="V31" s="27">
        <v>24</v>
      </c>
      <c r="W31" s="27">
        <v>46</v>
      </c>
      <c r="X31" s="27">
        <f>SUM(V31:W31)</f>
        <v>70</v>
      </c>
      <c r="Y31" s="27">
        <v>20</v>
      </c>
      <c r="Z31" s="27">
        <v>10</v>
      </c>
      <c r="AA31" s="27">
        <f>SUM(Y31:Z31)</f>
        <v>30</v>
      </c>
      <c r="AB31" s="29">
        <v>12</v>
      </c>
      <c r="AC31" s="27">
        <f>C31*30/100</f>
        <v>48</v>
      </c>
      <c r="AD31" s="27">
        <v>90</v>
      </c>
      <c r="AE31" s="27">
        <v>48</v>
      </c>
      <c r="AF31" s="27">
        <v>34</v>
      </c>
      <c r="AG31" s="27">
        <v>61</v>
      </c>
      <c r="AH31" s="27">
        <v>57</v>
      </c>
      <c r="AI31" s="27">
        <f>SUM(AF31:AH31)</f>
        <v>152</v>
      </c>
      <c r="AJ31" s="27">
        <v>27</v>
      </c>
      <c r="AK31" s="27">
        <v>12</v>
      </c>
      <c r="AL31" s="27">
        <v>7</v>
      </c>
      <c r="AM31" s="27">
        <f t="shared" si="6"/>
        <v>46</v>
      </c>
      <c r="AN31" s="29">
        <v>30</v>
      </c>
      <c r="AO31" s="35">
        <f>C31*20/100</f>
        <v>32</v>
      </c>
      <c r="AP31" s="27">
        <v>78</v>
      </c>
      <c r="AQ31" s="27">
        <v>40</v>
      </c>
      <c r="AR31" s="27">
        <v>80</v>
      </c>
      <c r="AS31" s="27">
        <v>68</v>
      </c>
      <c r="AT31" s="27">
        <f>SUM(AQ31:AS31)</f>
        <v>188</v>
      </c>
      <c r="AU31" s="27">
        <v>37</v>
      </c>
      <c r="AV31" s="27">
        <f t="shared" si="34"/>
        <v>37</v>
      </c>
      <c r="AW31" s="27">
        <v>74</v>
      </c>
      <c r="AX31" s="27">
        <v>63</v>
      </c>
      <c r="AY31" s="27">
        <f t="shared" si="22"/>
        <v>174</v>
      </c>
      <c r="AZ31" s="27">
        <v>36</v>
      </c>
      <c r="BA31" s="27">
        <v>42</v>
      </c>
      <c r="BB31" s="27"/>
      <c r="BC31" s="27"/>
      <c r="BD31" s="27">
        <f t="shared" ref="BD31:BD33" si="38">SUM(AZ31:BB31)</f>
        <v>78</v>
      </c>
      <c r="BE31" s="29">
        <v>53</v>
      </c>
      <c r="BF31" s="27"/>
      <c r="BG31" s="27"/>
      <c r="BH31" s="27"/>
      <c r="BI31" s="82">
        <f t="shared" si="23"/>
        <v>276</v>
      </c>
      <c r="BJ31" s="82">
        <f>K31+X31+AI31+AT31</f>
        <v>852</v>
      </c>
      <c r="BK31" s="82">
        <f>R31+AA31+AM31+BD31</f>
        <v>274</v>
      </c>
      <c r="BL31" s="95">
        <f t="shared" si="24"/>
        <v>139</v>
      </c>
      <c r="BM31" s="4">
        <f>C31-Q31-AA31</f>
        <v>130</v>
      </c>
      <c r="BN31" s="5">
        <f>C31-BL31</f>
        <v>21</v>
      </c>
      <c r="BO31" s="5">
        <f>C31-BL31</f>
        <v>21</v>
      </c>
      <c r="BQ31" s="6">
        <f t="shared" si="15"/>
        <v>21</v>
      </c>
      <c r="BR31" s="6">
        <f t="shared" si="16"/>
        <v>-57</v>
      </c>
      <c r="BU31" s="6">
        <f t="shared" si="17"/>
        <v>-57</v>
      </c>
      <c r="BV31" s="6">
        <f t="shared" si="25"/>
        <v>21</v>
      </c>
    </row>
    <row r="32" spans="1:74" s="6" customFormat="1" ht="42.95" customHeight="1" x14ac:dyDescent="0.2">
      <c r="A32" s="129"/>
      <c r="B32" s="8" t="s">
        <v>9</v>
      </c>
      <c r="C32" s="32">
        <v>80</v>
      </c>
      <c r="D32" s="32">
        <v>80</v>
      </c>
      <c r="E32" s="28">
        <f t="shared" si="33"/>
        <v>40</v>
      </c>
      <c r="F32" s="28">
        <v>41</v>
      </c>
      <c r="G32" s="28">
        <v>26</v>
      </c>
      <c r="H32" s="28">
        <v>29</v>
      </c>
      <c r="I32" s="27">
        <v>16</v>
      </c>
      <c r="J32" s="27">
        <v>32</v>
      </c>
      <c r="K32" s="27">
        <f>G32+H32+I32+J32</f>
        <v>103</v>
      </c>
      <c r="L32" s="27">
        <v>26</v>
      </c>
      <c r="M32" s="27">
        <v>10</v>
      </c>
      <c r="N32" s="27">
        <f>SUM(L32:M32)</f>
        <v>36</v>
      </c>
      <c r="O32" s="27">
        <v>2</v>
      </c>
      <c r="P32" s="27">
        <v>3</v>
      </c>
      <c r="Q32" s="28">
        <f t="shared" si="19"/>
        <v>5</v>
      </c>
      <c r="R32" s="41">
        <f t="shared" si="20"/>
        <v>41</v>
      </c>
      <c r="S32" s="29">
        <v>17</v>
      </c>
      <c r="T32" s="27">
        <v>25</v>
      </c>
      <c r="U32" s="27">
        <v>20</v>
      </c>
      <c r="V32" s="27">
        <v>13</v>
      </c>
      <c r="W32" s="27">
        <v>19</v>
      </c>
      <c r="X32" s="27">
        <f>SUM(V32:W32)</f>
        <v>32</v>
      </c>
      <c r="Y32" s="27">
        <v>13</v>
      </c>
      <c r="Z32" s="27">
        <v>7</v>
      </c>
      <c r="AA32" s="27">
        <f>SUM(Y32:Z32)</f>
        <v>20</v>
      </c>
      <c r="AB32" s="29">
        <v>13</v>
      </c>
      <c r="AC32" s="27">
        <f>C32*30/100</f>
        <v>24</v>
      </c>
      <c r="AD32" s="29">
        <v>24</v>
      </c>
      <c r="AE32" s="27">
        <v>24</v>
      </c>
      <c r="AF32" s="27">
        <v>8</v>
      </c>
      <c r="AG32" s="27">
        <v>10</v>
      </c>
      <c r="AH32" s="27">
        <v>16</v>
      </c>
      <c r="AI32" s="27">
        <f>SUM(AF32:AH32)</f>
        <v>34</v>
      </c>
      <c r="AJ32" s="27">
        <v>8</v>
      </c>
      <c r="AK32" s="27">
        <v>2</v>
      </c>
      <c r="AL32" s="27">
        <v>1</v>
      </c>
      <c r="AM32" s="27">
        <f t="shared" si="6"/>
        <v>11</v>
      </c>
      <c r="AN32" s="29">
        <v>5</v>
      </c>
      <c r="AO32" s="35">
        <f>C32*20/100</f>
        <v>16</v>
      </c>
      <c r="AP32" s="32">
        <v>37</v>
      </c>
      <c r="AQ32" s="32">
        <v>19</v>
      </c>
      <c r="AR32" s="32">
        <v>41</v>
      </c>
      <c r="AS32" s="32">
        <v>43</v>
      </c>
      <c r="AT32" s="27">
        <f t="shared" ref="AT32:AT33" si="39">SUM(AQ32:AS32)</f>
        <v>103</v>
      </c>
      <c r="AU32" s="27">
        <v>7</v>
      </c>
      <c r="AV32" s="27">
        <f>7+1</f>
        <v>8</v>
      </c>
      <c r="AW32" s="27">
        <v>36</v>
      </c>
      <c r="AX32" s="27">
        <v>41</v>
      </c>
      <c r="AY32" s="27">
        <f t="shared" si="22"/>
        <v>85</v>
      </c>
      <c r="AZ32" s="27">
        <v>9</v>
      </c>
      <c r="BA32" s="27">
        <v>18</v>
      </c>
      <c r="BB32" s="27">
        <v>10</v>
      </c>
      <c r="BC32" s="27"/>
      <c r="BD32" s="27">
        <f t="shared" si="38"/>
        <v>37</v>
      </c>
      <c r="BE32" s="29">
        <v>24</v>
      </c>
      <c r="BF32" s="27">
        <v>10</v>
      </c>
      <c r="BG32" s="27">
        <v>3</v>
      </c>
      <c r="BH32" s="27"/>
      <c r="BI32" s="82">
        <f t="shared" si="23"/>
        <v>122</v>
      </c>
      <c r="BJ32" s="82">
        <f>K32+X32+AI32+AT32</f>
        <v>272</v>
      </c>
      <c r="BK32" s="82">
        <f>R32+AA32+AM32+BD32</f>
        <v>109</v>
      </c>
      <c r="BL32" s="95">
        <f t="shared" si="24"/>
        <v>69</v>
      </c>
      <c r="BM32" s="4">
        <f>C32-Q32-AA32</f>
        <v>55</v>
      </c>
      <c r="BN32" s="5">
        <f>C32-BL32</f>
        <v>11</v>
      </c>
      <c r="BO32" s="5">
        <f>C32-BL32</f>
        <v>11</v>
      </c>
      <c r="BQ32" s="6">
        <f t="shared" si="15"/>
        <v>11</v>
      </c>
      <c r="BR32" s="6">
        <f t="shared" si="16"/>
        <v>-26</v>
      </c>
      <c r="BU32" s="6">
        <f t="shared" si="17"/>
        <v>-26</v>
      </c>
      <c r="BV32" s="6">
        <f t="shared" si="25"/>
        <v>11</v>
      </c>
    </row>
    <row r="33" spans="1:74" s="6" customFormat="1" ht="42.95" customHeight="1" thickBot="1" x14ac:dyDescent="0.25">
      <c r="A33" s="129"/>
      <c r="B33" s="8" t="s">
        <v>23</v>
      </c>
      <c r="C33" s="83">
        <v>160</v>
      </c>
      <c r="D33" s="83">
        <v>120</v>
      </c>
      <c r="E33" s="28">
        <f t="shared" si="33"/>
        <v>80</v>
      </c>
      <c r="F33" s="28">
        <v>120</v>
      </c>
      <c r="G33" s="28">
        <v>113</v>
      </c>
      <c r="H33" s="28">
        <v>150</v>
      </c>
      <c r="I33" s="27">
        <v>61</v>
      </c>
      <c r="J33" s="27">
        <v>75</v>
      </c>
      <c r="K33" s="27">
        <f>G33+H33+I33+J33</f>
        <v>399</v>
      </c>
      <c r="L33" s="27">
        <v>113</v>
      </c>
      <c r="M33" s="27">
        <v>7</v>
      </c>
      <c r="N33" s="27">
        <f>SUM(L33:M33)</f>
        <v>120</v>
      </c>
      <c r="O33" s="27"/>
      <c r="P33" s="27"/>
      <c r="Q33" s="28">
        <f t="shared" si="19"/>
        <v>0</v>
      </c>
      <c r="R33" s="41">
        <f t="shared" si="20"/>
        <v>120</v>
      </c>
      <c r="S33" s="29">
        <v>54</v>
      </c>
      <c r="T33" s="27">
        <v>40</v>
      </c>
      <c r="U33" s="27">
        <v>36</v>
      </c>
      <c r="V33" s="27">
        <v>35</v>
      </c>
      <c r="W33" s="27">
        <v>52</v>
      </c>
      <c r="X33" s="27">
        <f>SUM(V33:W33)</f>
        <v>87</v>
      </c>
      <c r="Y33" s="27">
        <v>30</v>
      </c>
      <c r="Z33" s="27">
        <v>6</v>
      </c>
      <c r="AA33" s="27">
        <f>SUM(Y33:Z33)</f>
        <v>36</v>
      </c>
      <c r="AB33" s="29">
        <v>22</v>
      </c>
      <c r="AC33" s="27">
        <f>C33*30/100</f>
        <v>48</v>
      </c>
      <c r="AD33" s="27">
        <v>80</v>
      </c>
      <c r="AE33" s="27">
        <v>51</v>
      </c>
      <c r="AF33" s="27">
        <v>46</v>
      </c>
      <c r="AG33" s="27">
        <v>44</v>
      </c>
      <c r="AH33" s="27">
        <v>74</v>
      </c>
      <c r="AI33" s="27">
        <f>SUM(AF33:AH33)</f>
        <v>164</v>
      </c>
      <c r="AJ33" s="27">
        <v>41</v>
      </c>
      <c r="AK33" s="27">
        <v>7</v>
      </c>
      <c r="AL33" s="27">
        <v>3</v>
      </c>
      <c r="AM33" s="27">
        <f t="shared" si="6"/>
        <v>51</v>
      </c>
      <c r="AN33" s="29">
        <v>38</v>
      </c>
      <c r="AO33" s="92">
        <f>C33*20/100</f>
        <v>32</v>
      </c>
      <c r="AP33" s="39">
        <v>10</v>
      </c>
      <c r="AQ33" s="32">
        <v>29</v>
      </c>
      <c r="AR33" s="32">
        <v>83</v>
      </c>
      <c r="AS33" s="32">
        <v>115</v>
      </c>
      <c r="AT33" s="27">
        <f t="shared" si="39"/>
        <v>227</v>
      </c>
      <c r="AU33" s="27">
        <v>25</v>
      </c>
      <c r="AV33" s="27">
        <f t="shared" si="34"/>
        <v>25</v>
      </c>
      <c r="AW33" s="27">
        <v>75</v>
      </c>
      <c r="AX33" s="27">
        <v>102</v>
      </c>
      <c r="AY33" s="27">
        <f t="shared" si="22"/>
        <v>202</v>
      </c>
      <c r="AZ33" s="27">
        <v>10</v>
      </c>
      <c r="BA33" s="27">
        <v>0</v>
      </c>
      <c r="BB33" s="27"/>
      <c r="BC33" s="27"/>
      <c r="BD33" s="27">
        <f t="shared" si="38"/>
        <v>10</v>
      </c>
      <c r="BE33" s="29">
        <v>10</v>
      </c>
      <c r="BF33" s="27"/>
      <c r="BG33" s="27"/>
      <c r="BH33" s="27"/>
      <c r="BI33" s="82">
        <f t="shared" si="23"/>
        <v>217</v>
      </c>
      <c r="BJ33" s="82">
        <f>K33+X33+AI33+AT33</f>
        <v>877</v>
      </c>
      <c r="BK33" s="82">
        <f>R33+AA33+AM33+BD33</f>
        <v>217</v>
      </c>
      <c r="BL33" s="95">
        <f t="shared" si="24"/>
        <v>124</v>
      </c>
      <c r="BM33" s="4">
        <f>C33-Q33-AA33</f>
        <v>124</v>
      </c>
      <c r="BN33" s="5">
        <f>C33-BL33</f>
        <v>36</v>
      </c>
      <c r="BO33" s="5">
        <f>C33-BL33</f>
        <v>36</v>
      </c>
      <c r="BQ33" s="6">
        <f t="shared" si="15"/>
        <v>-4</v>
      </c>
      <c r="BR33" s="6">
        <f t="shared" si="16"/>
        <v>-14</v>
      </c>
      <c r="BU33" s="6">
        <f t="shared" si="17"/>
        <v>-14</v>
      </c>
      <c r="BV33" s="6">
        <f t="shared" si="25"/>
        <v>-4</v>
      </c>
    </row>
    <row r="34" spans="1:74" s="11" customFormat="1" ht="42.95" customHeight="1" thickBot="1" x14ac:dyDescent="0.25">
      <c r="A34" s="127" t="s">
        <v>64</v>
      </c>
      <c r="B34" s="128"/>
      <c r="C34" s="33">
        <f t="shared" ref="C34:BO34" si="40">SUM(C31:C33)</f>
        <v>400</v>
      </c>
      <c r="D34" s="33">
        <f t="shared" si="40"/>
        <v>360</v>
      </c>
      <c r="E34" s="33">
        <f t="shared" si="40"/>
        <v>200</v>
      </c>
      <c r="F34" s="33">
        <f t="shared" si="40"/>
        <v>281</v>
      </c>
      <c r="G34" s="33">
        <f t="shared" si="40"/>
        <v>239</v>
      </c>
      <c r="H34" s="33">
        <f t="shared" si="40"/>
        <v>315</v>
      </c>
      <c r="I34" s="33">
        <f t="shared" si="40"/>
        <v>169</v>
      </c>
      <c r="J34" s="33">
        <f t="shared" si="40"/>
        <v>221</v>
      </c>
      <c r="K34" s="33">
        <f t="shared" si="40"/>
        <v>944</v>
      </c>
      <c r="L34" s="33">
        <f t="shared" si="40"/>
        <v>239</v>
      </c>
      <c r="M34" s="33">
        <f t="shared" si="40"/>
        <v>37</v>
      </c>
      <c r="N34" s="33">
        <f t="shared" si="40"/>
        <v>276</v>
      </c>
      <c r="O34" s="33">
        <f t="shared" si="40"/>
        <v>2</v>
      </c>
      <c r="P34" s="33">
        <f t="shared" si="40"/>
        <v>3</v>
      </c>
      <c r="Q34" s="33">
        <f t="shared" si="40"/>
        <v>5</v>
      </c>
      <c r="R34" s="42">
        <f t="shared" si="40"/>
        <v>281</v>
      </c>
      <c r="S34" s="33">
        <v>115</v>
      </c>
      <c r="T34" s="33">
        <f t="shared" si="40"/>
        <v>95</v>
      </c>
      <c r="U34" s="33">
        <f t="shared" si="40"/>
        <v>86</v>
      </c>
      <c r="V34" s="33">
        <f t="shared" si="40"/>
        <v>72</v>
      </c>
      <c r="W34" s="33">
        <f t="shared" si="40"/>
        <v>117</v>
      </c>
      <c r="X34" s="33">
        <f t="shared" si="40"/>
        <v>189</v>
      </c>
      <c r="Y34" s="33">
        <f t="shared" si="40"/>
        <v>63</v>
      </c>
      <c r="Z34" s="33">
        <f t="shared" si="40"/>
        <v>23</v>
      </c>
      <c r="AA34" s="33">
        <f t="shared" si="40"/>
        <v>86</v>
      </c>
      <c r="AB34" s="33">
        <v>47</v>
      </c>
      <c r="AC34" s="33">
        <f t="shared" si="40"/>
        <v>120</v>
      </c>
      <c r="AD34" s="33">
        <f t="shared" si="40"/>
        <v>194</v>
      </c>
      <c r="AE34" s="33">
        <f t="shared" si="40"/>
        <v>123</v>
      </c>
      <c r="AF34" s="33">
        <f t="shared" si="40"/>
        <v>88</v>
      </c>
      <c r="AG34" s="33">
        <f t="shared" si="40"/>
        <v>115</v>
      </c>
      <c r="AH34" s="33">
        <f t="shared" si="40"/>
        <v>147</v>
      </c>
      <c r="AI34" s="33">
        <f t="shared" si="40"/>
        <v>350</v>
      </c>
      <c r="AJ34" s="33">
        <f t="shared" si="40"/>
        <v>76</v>
      </c>
      <c r="AK34" s="33">
        <f t="shared" si="40"/>
        <v>21</v>
      </c>
      <c r="AL34" s="33">
        <f t="shared" si="40"/>
        <v>11</v>
      </c>
      <c r="AM34" s="33">
        <f t="shared" si="40"/>
        <v>108</v>
      </c>
      <c r="AN34" s="33">
        <f t="shared" si="40"/>
        <v>73</v>
      </c>
      <c r="AO34" s="34">
        <f t="shared" si="40"/>
        <v>80</v>
      </c>
      <c r="AP34" s="33">
        <f t="shared" si="40"/>
        <v>125</v>
      </c>
      <c r="AQ34" s="33">
        <f t="shared" si="40"/>
        <v>88</v>
      </c>
      <c r="AR34" s="33">
        <f t="shared" si="40"/>
        <v>204</v>
      </c>
      <c r="AS34" s="33">
        <f t="shared" si="40"/>
        <v>226</v>
      </c>
      <c r="AT34" s="33">
        <f t="shared" si="40"/>
        <v>518</v>
      </c>
      <c r="AU34" s="33">
        <f t="shared" si="40"/>
        <v>69</v>
      </c>
      <c r="AV34" s="33">
        <f t="shared" si="40"/>
        <v>70</v>
      </c>
      <c r="AW34" s="33">
        <f t="shared" si="40"/>
        <v>185</v>
      </c>
      <c r="AX34" s="33">
        <f t="shared" si="40"/>
        <v>206</v>
      </c>
      <c r="AY34" s="33">
        <f t="shared" si="40"/>
        <v>461</v>
      </c>
      <c r="AZ34" s="33">
        <f t="shared" ref="AZ34:BE34" si="41">SUM(AZ31:AZ33)</f>
        <v>55</v>
      </c>
      <c r="BA34" s="33">
        <f t="shared" si="41"/>
        <v>60</v>
      </c>
      <c r="BB34" s="33">
        <f t="shared" si="41"/>
        <v>10</v>
      </c>
      <c r="BC34" s="33"/>
      <c r="BD34" s="33">
        <f t="shared" si="41"/>
        <v>125</v>
      </c>
      <c r="BE34" s="33">
        <f t="shared" si="41"/>
        <v>87</v>
      </c>
      <c r="BF34" s="33">
        <f t="shared" si="40"/>
        <v>10</v>
      </c>
      <c r="BG34" s="33">
        <f t="shared" si="40"/>
        <v>3</v>
      </c>
      <c r="BH34" s="33">
        <f t="shared" si="40"/>
        <v>0</v>
      </c>
      <c r="BI34" s="33">
        <f t="shared" si="23"/>
        <v>615</v>
      </c>
      <c r="BJ34" s="33">
        <f t="shared" si="40"/>
        <v>2001</v>
      </c>
      <c r="BK34" s="33">
        <f t="shared" si="40"/>
        <v>600</v>
      </c>
      <c r="BL34" s="33">
        <f t="shared" si="40"/>
        <v>332</v>
      </c>
      <c r="BM34" s="10">
        <f t="shared" si="40"/>
        <v>309</v>
      </c>
      <c r="BN34" s="10">
        <f t="shared" si="40"/>
        <v>68</v>
      </c>
      <c r="BO34" s="10">
        <f t="shared" si="40"/>
        <v>68</v>
      </c>
      <c r="BP34" s="6"/>
      <c r="BQ34" s="6">
        <f t="shared" si="15"/>
        <v>28</v>
      </c>
      <c r="BR34" s="6">
        <f t="shared" si="16"/>
        <v>-97</v>
      </c>
      <c r="BS34" s="6"/>
      <c r="BT34" s="6"/>
      <c r="BU34" s="6">
        <f t="shared" si="17"/>
        <v>-97</v>
      </c>
      <c r="BV34" s="6">
        <f t="shared" si="25"/>
        <v>28</v>
      </c>
    </row>
    <row r="35" spans="1:74" s="6" customFormat="1" ht="42.95" customHeight="1" x14ac:dyDescent="0.2">
      <c r="A35" s="129" t="s">
        <v>57</v>
      </c>
      <c r="B35" s="7" t="s">
        <v>15</v>
      </c>
      <c r="C35" s="27">
        <v>280</v>
      </c>
      <c r="D35" s="27">
        <v>280</v>
      </c>
      <c r="E35" s="28">
        <f t="shared" si="33"/>
        <v>140</v>
      </c>
      <c r="F35" s="28">
        <v>400</v>
      </c>
      <c r="G35" s="28">
        <v>519</v>
      </c>
      <c r="H35" s="28">
        <v>361</v>
      </c>
      <c r="I35" s="27">
        <v>309</v>
      </c>
      <c r="J35" s="27">
        <v>224</v>
      </c>
      <c r="K35" s="27">
        <f>G35+H35+I35+J35</f>
        <v>1413</v>
      </c>
      <c r="L35" s="27">
        <v>399</v>
      </c>
      <c r="M35" s="27">
        <v>1</v>
      </c>
      <c r="N35" s="27">
        <f>SUM(L35:M35)</f>
        <v>400</v>
      </c>
      <c r="O35" s="28"/>
      <c r="P35" s="28"/>
      <c r="Q35" s="28">
        <f t="shared" si="19"/>
        <v>0</v>
      </c>
      <c r="R35" s="41">
        <f t="shared" si="20"/>
        <v>400</v>
      </c>
      <c r="S35" s="29">
        <v>174</v>
      </c>
      <c r="T35" s="27">
        <v>60</v>
      </c>
      <c r="U35" s="27">
        <v>30</v>
      </c>
      <c r="V35" s="27">
        <v>89</v>
      </c>
      <c r="W35" s="27">
        <v>89</v>
      </c>
      <c r="X35" s="27">
        <f>SUM(V35:W35)</f>
        <v>178</v>
      </c>
      <c r="Y35" s="27">
        <v>30</v>
      </c>
      <c r="Z35" s="27"/>
      <c r="AA35" s="27">
        <f>SUM(Y35:Z35)</f>
        <v>30</v>
      </c>
      <c r="AB35" s="29">
        <v>11</v>
      </c>
      <c r="AC35" s="27">
        <f>C35*30/100</f>
        <v>84</v>
      </c>
      <c r="AD35" s="47">
        <v>100</v>
      </c>
      <c r="AE35" s="27">
        <v>109</v>
      </c>
      <c r="AF35" s="27">
        <v>200</v>
      </c>
      <c r="AG35" s="27">
        <v>158</v>
      </c>
      <c r="AH35" s="27">
        <v>99</v>
      </c>
      <c r="AI35" s="27">
        <f>SUM(AF35:AH35)</f>
        <v>457</v>
      </c>
      <c r="AJ35" s="27">
        <v>109</v>
      </c>
      <c r="AK35" s="27">
        <v>0</v>
      </c>
      <c r="AL35" s="27">
        <v>0</v>
      </c>
      <c r="AM35" s="27">
        <f t="shared" si="6"/>
        <v>109</v>
      </c>
      <c r="AN35" s="29">
        <v>83</v>
      </c>
      <c r="AO35" s="92">
        <f>C35*20/100</f>
        <v>56</v>
      </c>
      <c r="AP35" s="39">
        <v>20</v>
      </c>
      <c r="AQ35" s="31">
        <v>200</v>
      </c>
      <c r="AR35" s="31">
        <v>116</v>
      </c>
      <c r="AS35" s="31">
        <v>50</v>
      </c>
      <c r="AT35" s="27">
        <f t="shared" ref="AT35:AT38" si="42">SUM(AQ35:AS35)</f>
        <v>366</v>
      </c>
      <c r="AU35" s="27">
        <v>174</v>
      </c>
      <c r="AV35" s="27">
        <f t="shared" si="34"/>
        <v>174</v>
      </c>
      <c r="AW35" s="27">
        <v>101</v>
      </c>
      <c r="AX35" s="27">
        <v>42</v>
      </c>
      <c r="AY35" s="27">
        <f t="shared" si="22"/>
        <v>317</v>
      </c>
      <c r="AZ35" s="27">
        <v>20</v>
      </c>
      <c r="BA35" s="27"/>
      <c r="BB35" s="27"/>
      <c r="BC35" s="27"/>
      <c r="BD35" s="27">
        <f t="shared" ref="BD35:BD37" si="43">SUM(AZ35:BB35)</f>
        <v>20</v>
      </c>
      <c r="BE35" s="29">
        <v>18</v>
      </c>
      <c r="BF35" s="27"/>
      <c r="BG35" s="27"/>
      <c r="BH35" s="27"/>
      <c r="BI35" s="82">
        <f t="shared" si="23"/>
        <v>559</v>
      </c>
      <c r="BJ35" s="82">
        <f>K35+X35+AI35+AT35</f>
        <v>2414</v>
      </c>
      <c r="BK35" s="82">
        <f>R35+AA35+AM35+BD35</f>
        <v>559</v>
      </c>
      <c r="BL35" s="95">
        <f t="shared" si="24"/>
        <v>286</v>
      </c>
      <c r="BM35" s="4">
        <f>C35-Q35-AA35</f>
        <v>250</v>
      </c>
      <c r="BN35" s="5">
        <f>C35-BL35</f>
        <v>-6</v>
      </c>
      <c r="BO35" s="5">
        <f>C35-BL35</f>
        <v>-6</v>
      </c>
      <c r="BQ35" s="6">
        <f t="shared" si="15"/>
        <v>-6</v>
      </c>
      <c r="BR35" s="6">
        <f t="shared" si="16"/>
        <v>-26</v>
      </c>
      <c r="BU35" s="6">
        <f t="shared" si="17"/>
        <v>-26</v>
      </c>
      <c r="BV35" s="6">
        <f t="shared" si="25"/>
        <v>-6</v>
      </c>
    </row>
    <row r="36" spans="1:74" s="6" customFormat="1" ht="42.95" customHeight="1" x14ac:dyDescent="0.2">
      <c r="A36" s="129"/>
      <c r="B36" s="7" t="s">
        <v>1</v>
      </c>
      <c r="C36" s="27">
        <v>280</v>
      </c>
      <c r="D36" s="27">
        <v>280</v>
      </c>
      <c r="E36" s="28">
        <f t="shared" si="33"/>
        <v>140</v>
      </c>
      <c r="F36" s="28">
        <v>400</v>
      </c>
      <c r="G36" s="28">
        <v>434</v>
      </c>
      <c r="H36" s="28">
        <v>411</v>
      </c>
      <c r="I36" s="27">
        <v>221</v>
      </c>
      <c r="J36" s="27">
        <v>223</v>
      </c>
      <c r="K36" s="27">
        <f>G36+H36+I36+J36</f>
        <v>1289</v>
      </c>
      <c r="L36" s="27">
        <v>400</v>
      </c>
      <c r="M36" s="27"/>
      <c r="N36" s="27">
        <f>SUM(L36:M36)</f>
        <v>400</v>
      </c>
      <c r="O36" s="28"/>
      <c r="P36" s="28"/>
      <c r="Q36" s="28">
        <f t="shared" si="19"/>
        <v>0</v>
      </c>
      <c r="R36" s="41">
        <f t="shared" si="20"/>
        <v>400</v>
      </c>
      <c r="S36" s="29">
        <v>135</v>
      </c>
      <c r="T36" s="27">
        <v>60</v>
      </c>
      <c r="U36" s="27">
        <v>30</v>
      </c>
      <c r="V36" s="27">
        <v>100</v>
      </c>
      <c r="W36" s="27">
        <v>72</v>
      </c>
      <c r="X36" s="27">
        <f>SUM(V36:W36)</f>
        <v>172</v>
      </c>
      <c r="Y36" s="27">
        <v>30</v>
      </c>
      <c r="Z36" s="27"/>
      <c r="AA36" s="27">
        <f>SUM(Y36:Z36)</f>
        <v>30</v>
      </c>
      <c r="AB36" s="29">
        <v>10</v>
      </c>
      <c r="AC36" s="27">
        <f>C36*30/100</f>
        <v>84</v>
      </c>
      <c r="AD36" s="61">
        <v>140</v>
      </c>
      <c r="AE36" s="27">
        <v>147</v>
      </c>
      <c r="AF36" s="27">
        <v>137</v>
      </c>
      <c r="AG36" s="27">
        <v>184</v>
      </c>
      <c r="AH36" s="27">
        <v>115</v>
      </c>
      <c r="AI36" s="27">
        <f>SUM(AF36:AH36)</f>
        <v>436</v>
      </c>
      <c r="AJ36" s="27">
        <v>125</v>
      </c>
      <c r="AK36" s="27">
        <v>22</v>
      </c>
      <c r="AL36" s="27">
        <v>0</v>
      </c>
      <c r="AM36" s="27">
        <f t="shared" si="6"/>
        <v>147</v>
      </c>
      <c r="AN36" s="29">
        <v>111</v>
      </c>
      <c r="AO36" s="92">
        <f>C36*20/100</f>
        <v>56</v>
      </c>
      <c r="AP36" s="39">
        <v>30</v>
      </c>
      <c r="AQ36" s="31">
        <v>100</v>
      </c>
      <c r="AR36" s="31">
        <v>103</v>
      </c>
      <c r="AS36" s="31">
        <v>50</v>
      </c>
      <c r="AT36" s="27">
        <f t="shared" si="42"/>
        <v>253</v>
      </c>
      <c r="AU36" s="27">
        <v>89</v>
      </c>
      <c r="AV36" s="27">
        <f t="shared" si="34"/>
        <v>89</v>
      </c>
      <c r="AW36" s="27">
        <v>94</v>
      </c>
      <c r="AX36" s="27">
        <v>42</v>
      </c>
      <c r="AY36" s="27">
        <f t="shared" si="22"/>
        <v>225</v>
      </c>
      <c r="AZ36" s="27">
        <v>30</v>
      </c>
      <c r="BA36" s="27"/>
      <c r="BB36" s="27"/>
      <c r="BC36" s="27"/>
      <c r="BD36" s="27">
        <f t="shared" si="43"/>
        <v>30</v>
      </c>
      <c r="BE36" s="29">
        <v>22</v>
      </c>
      <c r="BF36" s="27"/>
      <c r="BG36" s="27"/>
      <c r="BH36" s="27">
        <v>4</v>
      </c>
      <c r="BI36" s="82">
        <f t="shared" si="23"/>
        <v>607</v>
      </c>
      <c r="BJ36" s="82">
        <f>K36+X36+AI36+AT36</f>
        <v>2150</v>
      </c>
      <c r="BK36" s="82">
        <f>R36+AA36+AM36+BD36</f>
        <v>607</v>
      </c>
      <c r="BL36" s="95">
        <f t="shared" si="24"/>
        <v>282</v>
      </c>
      <c r="BM36" s="4">
        <f>C36-Q36-AA36</f>
        <v>250</v>
      </c>
      <c r="BN36" s="5">
        <f>C36-BL36</f>
        <v>-2</v>
      </c>
      <c r="BO36" s="5">
        <f>C36-BL36</f>
        <v>-2</v>
      </c>
      <c r="BQ36" s="6">
        <f t="shared" si="15"/>
        <v>-2</v>
      </c>
      <c r="BR36" s="6">
        <f t="shared" si="16"/>
        <v>-32</v>
      </c>
      <c r="BU36" s="6">
        <f t="shared" si="17"/>
        <v>-32</v>
      </c>
      <c r="BV36" s="6">
        <f t="shared" si="25"/>
        <v>-2</v>
      </c>
    </row>
    <row r="37" spans="1:74" s="6" customFormat="1" ht="42.95" customHeight="1" x14ac:dyDescent="0.2">
      <c r="A37" s="129"/>
      <c r="B37" s="7" t="s">
        <v>22</v>
      </c>
      <c r="C37" s="32">
        <v>40</v>
      </c>
      <c r="D37" s="32">
        <v>40</v>
      </c>
      <c r="E37" s="28">
        <f t="shared" si="33"/>
        <v>20</v>
      </c>
      <c r="F37" s="28">
        <v>67</v>
      </c>
      <c r="G37" s="28">
        <v>21</v>
      </c>
      <c r="H37" s="28">
        <v>63</v>
      </c>
      <c r="I37" s="27">
        <v>54</v>
      </c>
      <c r="J37" s="27">
        <v>52</v>
      </c>
      <c r="K37" s="27">
        <f>G37+H37+I37+J37</f>
        <v>190</v>
      </c>
      <c r="L37" s="27">
        <v>21</v>
      </c>
      <c r="M37" s="27">
        <v>21</v>
      </c>
      <c r="N37" s="27">
        <f>SUM(L37:M37)</f>
        <v>42</v>
      </c>
      <c r="O37" s="28">
        <v>7</v>
      </c>
      <c r="P37" s="28">
        <v>18</v>
      </c>
      <c r="Q37" s="28">
        <f t="shared" si="19"/>
        <v>25</v>
      </c>
      <c r="R37" s="41">
        <f t="shared" si="20"/>
        <v>67</v>
      </c>
      <c r="S37" s="29">
        <v>11</v>
      </c>
      <c r="T37" s="27">
        <v>14</v>
      </c>
      <c r="U37" s="27">
        <v>6</v>
      </c>
      <c r="V37" s="27">
        <v>1</v>
      </c>
      <c r="W37" s="27">
        <v>13</v>
      </c>
      <c r="X37" s="27">
        <f>SUM(V37:W37)</f>
        <v>14</v>
      </c>
      <c r="Y37" s="27">
        <v>1</v>
      </c>
      <c r="Z37" s="27">
        <v>5</v>
      </c>
      <c r="AA37" s="27">
        <f>SUM(Y37:Z37)</f>
        <v>6</v>
      </c>
      <c r="AB37" s="29">
        <v>4</v>
      </c>
      <c r="AC37" s="27">
        <f>C37*30/100</f>
        <v>12</v>
      </c>
      <c r="AD37" s="29">
        <v>40</v>
      </c>
      <c r="AE37" s="27">
        <v>12</v>
      </c>
      <c r="AF37" s="27">
        <v>7</v>
      </c>
      <c r="AG37" s="27">
        <v>17</v>
      </c>
      <c r="AH37" s="27">
        <v>31</v>
      </c>
      <c r="AI37" s="27">
        <f>SUM(AF37:AH37)</f>
        <v>55</v>
      </c>
      <c r="AJ37" s="27">
        <v>5</v>
      </c>
      <c r="AK37" s="27">
        <v>1</v>
      </c>
      <c r="AL37" s="27">
        <v>6</v>
      </c>
      <c r="AM37" s="27">
        <f t="shared" si="6"/>
        <v>12</v>
      </c>
      <c r="AN37" s="29">
        <v>12</v>
      </c>
      <c r="AO37" s="35">
        <f>C37*20/100</f>
        <v>8</v>
      </c>
      <c r="AP37" s="32">
        <v>14</v>
      </c>
      <c r="AQ37" s="32">
        <v>10</v>
      </c>
      <c r="AR37" s="32">
        <v>11</v>
      </c>
      <c r="AS37" s="32">
        <v>7</v>
      </c>
      <c r="AT37" s="27">
        <f t="shared" si="42"/>
        <v>28</v>
      </c>
      <c r="AU37" s="27">
        <v>9</v>
      </c>
      <c r="AV37" s="27">
        <f t="shared" si="34"/>
        <v>9</v>
      </c>
      <c r="AW37" s="27">
        <v>9</v>
      </c>
      <c r="AX37" s="27">
        <v>5</v>
      </c>
      <c r="AY37" s="27">
        <f t="shared" si="22"/>
        <v>23</v>
      </c>
      <c r="AZ37" s="27">
        <v>9</v>
      </c>
      <c r="BA37" s="27">
        <v>5</v>
      </c>
      <c r="BB37" s="27"/>
      <c r="BC37" s="27"/>
      <c r="BD37" s="27">
        <f t="shared" si="43"/>
        <v>14</v>
      </c>
      <c r="BE37" s="29">
        <v>11</v>
      </c>
      <c r="BF37" s="27"/>
      <c r="BG37" s="27"/>
      <c r="BH37" s="27"/>
      <c r="BI37" s="82">
        <f t="shared" si="23"/>
        <v>99</v>
      </c>
      <c r="BJ37" s="82">
        <f>K37+X37+AI37+AT37</f>
        <v>287</v>
      </c>
      <c r="BK37" s="82">
        <f>R37+AA37+AM37+BD37</f>
        <v>99</v>
      </c>
      <c r="BL37" s="95">
        <f t="shared" si="24"/>
        <v>38</v>
      </c>
      <c r="BM37" s="4">
        <f>C37-Q37-AA37</f>
        <v>9</v>
      </c>
      <c r="BN37" s="5">
        <f>C37-BL37</f>
        <v>2</v>
      </c>
      <c r="BO37" s="5">
        <f>C37-BL37</f>
        <v>2</v>
      </c>
      <c r="BQ37" s="6">
        <f t="shared" si="15"/>
        <v>2</v>
      </c>
      <c r="BR37" s="6">
        <f t="shared" si="16"/>
        <v>-12</v>
      </c>
      <c r="BU37" s="6">
        <f t="shared" si="17"/>
        <v>-12</v>
      </c>
      <c r="BV37" s="6">
        <f t="shared" si="25"/>
        <v>2</v>
      </c>
    </row>
    <row r="38" spans="1:74" s="6" customFormat="1" ht="42.95" customHeight="1" thickBot="1" x14ac:dyDescent="0.25">
      <c r="A38" s="129"/>
      <c r="B38" s="8" t="s">
        <v>2</v>
      </c>
      <c r="C38" s="32">
        <v>40</v>
      </c>
      <c r="D38" s="32">
        <v>40</v>
      </c>
      <c r="E38" s="28"/>
      <c r="F38" s="28"/>
      <c r="G38" s="28"/>
      <c r="H38" s="28"/>
      <c r="I38" s="27"/>
      <c r="J38" s="27"/>
      <c r="K38" s="27">
        <f>G38+H38+I38+J38</f>
        <v>0</v>
      </c>
      <c r="L38" s="27"/>
      <c r="M38" s="27"/>
      <c r="N38" s="27">
        <f>SUM(L38:M38)</f>
        <v>0</v>
      </c>
      <c r="O38" s="28"/>
      <c r="P38" s="28"/>
      <c r="Q38" s="28">
        <f t="shared" si="19"/>
        <v>0</v>
      </c>
      <c r="R38" s="41">
        <f t="shared" si="20"/>
        <v>0</v>
      </c>
      <c r="S38" s="29"/>
      <c r="T38" s="27">
        <v>40</v>
      </c>
      <c r="U38" s="27">
        <v>3</v>
      </c>
      <c r="V38" s="27">
        <v>2</v>
      </c>
      <c r="W38" s="27">
        <v>2</v>
      </c>
      <c r="X38" s="27">
        <f>SUM(V38:W38)</f>
        <v>4</v>
      </c>
      <c r="Y38" s="27">
        <v>2</v>
      </c>
      <c r="Z38" s="27">
        <v>1</v>
      </c>
      <c r="AA38" s="27">
        <f>SUM(Y38:Z38)</f>
        <v>3</v>
      </c>
      <c r="AB38" s="29">
        <v>1</v>
      </c>
      <c r="AC38" s="27"/>
      <c r="AD38" s="27"/>
      <c r="AE38" s="27"/>
      <c r="AF38" s="27"/>
      <c r="AG38" s="27"/>
      <c r="AH38" s="27"/>
      <c r="AI38" s="27">
        <f>SUM(AF38:AH38)</f>
        <v>0</v>
      </c>
      <c r="AJ38" s="27"/>
      <c r="AK38" s="27"/>
      <c r="AL38" s="27"/>
      <c r="AM38" s="27">
        <f t="shared" si="6"/>
        <v>0</v>
      </c>
      <c r="AN38" s="29"/>
      <c r="AO38" s="35">
        <f>C38*20/100</f>
        <v>8</v>
      </c>
      <c r="AP38" s="32">
        <v>49</v>
      </c>
      <c r="AQ38" s="32">
        <v>7</v>
      </c>
      <c r="AR38" s="32">
        <v>9</v>
      </c>
      <c r="AS38" s="32">
        <v>6</v>
      </c>
      <c r="AT38" s="27">
        <f t="shared" si="42"/>
        <v>22</v>
      </c>
      <c r="AU38" s="27">
        <v>3</v>
      </c>
      <c r="AV38" s="27">
        <f t="shared" si="34"/>
        <v>3</v>
      </c>
      <c r="AW38" s="27">
        <v>6</v>
      </c>
      <c r="AX38" s="27">
        <v>4</v>
      </c>
      <c r="AY38" s="27">
        <f t="shared" si="22"/>
        <v>13</v>
      </c>
      <c r="AZ38" s="27">
        <v>3</v>
      </c>
      <c r="BA38" s="27">
        <v>4</v>
      </c>
      <c r="BB38" s="27">
        <v>2</v>
      </c>
      <c r="BC38" s="27">
        <v>40</v>
      </c>
      <c r="BD38" s="27">
        <f>SUM(AZ38:BC38)</f>
        <v>49</v>
      </c>
      <c r="BE38" s="29">
        <v>25</v>
      </c>
      <c r="BF38" s="27"/>
      <c r="BG38" s="27"/>
      <c r="BH38" s="27"/>
      <c r="BI38" s="82">
        <f t="shared" si="23"/>
        <v>52</v>
      </c>
      <c r="BJ38" s="82">
        <f>K38+X38+AI38+AT38</f>
        <v>26</v>
      </c>
      <c r="BK38" s="82">
        <f>R38+AA38+AM38+BD38</f>
        <v>52</v>
      </c>
      <c r="BL38" s="95">
        <f t="shared" si="24"/>
        <v>26</v>
      </c>
      <c r="BM38" s="4">
        <f>C38-Q38-AA38</f>
        <v>37</v>
      </c>
      <c r="BN38" s="5">
        <f>C38-BL38</f>
        <v>14</v>
      </c>
      <c r="BO38" s="5">
        <f>C38-BL38</f>
        <v>14</v>
      </c>
      <c r="BQ38" s="6">
        <f t="shared" si="15"/>
        <v>14</v>
      </c>
      <c r="BR38" s="6">
        <f t="shared" si="16"/>
        <v>-35</v>
      </c>
      <c r="BU38" s="6">
        <f t="shared" si="17"/>
        <v>-35</v>
      </c>
      <c r="BV38" s="6">
        <f t="shared" si="25"/>
        <v>14</v>
      </c>
    </row>
    <row r="39" spans="1:74" s="11" customFormat="1" ht="42.95" customHeight="1" thickBot="1" x14ac:dyDescent="0.25">
      <c r="A39" s="127" t="s">
        <v>60</v>
      </c>
      <c r="B39" s="128"/>
      <c r="C39" s="33">
        <f t="shared" ref="C39:BO39" si="44">SUM(C35:C38)</f>
        <v>640</v>
      </c>
      <c r="D39" s="33">
        <f t="shared" si="44"/>
        <v>640</v>
      </c>
      <c r="E39" s="33">
        <f t="shared" si="44"/>
        <v>300</v>
      </c>
      <c r="F39" s="33">
        <f t="shared" si="44"/>
        <v>867</v>
      </c>
      <c r="G39" s="33">
        <f t="shared" si="44"/>
        <v>974</v>
      </c>
      <c r="H39" s="33">
        <f t="shared" si="44"/>
        <v>835</v>
      </c>
      <c r="I39" s="33">
        <f t="shared" si="44"/>
        <v>584</v>
      </c>
      <c r="J39" s="33">
        <f t="shared" si="44"/>
        <v>499</v>
      </c>
      <c r="K39" s="33">
        <f t="shared" si="44"/>
        <v>2892</v>
      </c>
      <c r="L39" s="33">
        <f t="shared" si="44"/>
        <v>820</v>
      </c>
      <c r="M39" s="33">
        <f t="shared" si="44"/>
        <v>22</v>
      </c>
      <c r="N39" s="33">
        <f t="shared" si="44"/>
        <v>842</v>
      </c>
      <c r="O39" s="33">
        <f t="shared" si="44"/>
        <v>7</v>
      </c>
      <c r="P39" s="33">
        <f t="shared" si="44"/>
        <v>18</v>
      </c>
      <c r="Q39" s="33">
        <f t="shared" si="44"/>
        <v>25</v>
      </c>
      <c r="R39" s="42">
        <f t="shared" si="44"/>
        <v>867</v>
      </c>
      <c r="S39" s="33">
        <f t="shared" si="44"/>
        <v>320</v>
      </c>
      <c r="T39" s="33">
        <f t="shared" si="44"/>
        <v>174</v>
      </c>
      <c r="U39" s="33">
        <f t="shared" si="44"/>
        <v>69</v>
      </c>
      <c r="V39" s="33">
        <f t="shared" si="44"/>
        <v>192</v>
      </c>
      <c r="W39" s="33">
        <f t="shared" si="44"/>
        <v>176</v>
      </c>
      <c r="X39" s="33">
        <f t="shared" si="44"/>
        <v>368</v>
      </c>
      <c r="Y39" s="33">
        <f t="shared" si="44"/>
        <v>63</v>
      </c>
      <c r="Z39" s="33">
        <f t="shared" si="44"/>
        <v>6</v>
      </c>
      <c r="AA39" s="33">
        <f t="shared" si="44"/>
        <v>69</v>
      </c>
      <c r="AB39" s="33">
        <v>26</v>
      </c>
      <c r="AC39" s="33">
        <f t="shared" si="44"/>
        <v>180</v>
      </c>
      <c r="AD39" s="33">
        <f t="shared" si="44"/>
        <v>280</v>
      </c>
      <c r="AE39" s="33">
        <f t="shared" si="44"/>
        <v>268</v>
      </c>
      <c r="AF39" s="33">
        <f t="shared" si="44"/>
        <v>344</v>
      </c>
      <c r="AG39" s="33">
        <f t="shared" si="44"/>
        <v>359</v>
      </c>
      <c r="AH39" s="33">
        <f t="shared" si="44"/>
        <v>245</v>
      </c>
      <c r="AI39" s="33">
        <f t="shared" si="44"/>
        <v>948</v>
      </c>
      <c r="AJ39" s="33">
        <f t="shared" si="44"/>
        <v>239</v>
      </c>
      <c r="AK39" s="33">
        <f t="shared" si="44"/>
        <v>23</v>
      </c>
      <c r="AL39" s="33">
        <f t="shared" si="44"/>
        <v>6</v>
      </c>
      <c r="AM39" s="33">
        <f t="shared" si="44"/>
        <v>268</v>
      </c>
      <c r="AN39" s="33">
        <f t="shared" si="44"/>
        <v>206</v>
      </c>
      <c r="AO39" s="34">
        <f t="shared" si="44"/>
        <v>128</v>
      </c>
      <c r="AP39" s="33">
        <f t="shared" si="44"/>
        <v>113</v>
      </c>
      <c r="AQ39" s="33">
        <f t="shared" si="44"/>
        <v>317</v>
      </c>
      <c r="AR39" s="33">
        <f t="shared" si="44"/>
        <v>239</v>
      </c>
      <c r="AS39" s="33">
        <f t="shared" si="44"/>
        <v>113</v>
      </c>
      <c r="AT39" s="33">
        <f t="shared" si="44"/>
        <v>669</v>
      </c>
      <c r="AU39" s="33">
        <f t="shared" si="44"/>
        <v>275</v>
      </c>
      <c r="AV39" s="33">
        <f t="shared" si="44"/>
        <v>275</v>
      </c>
      <c r="AW39" s="33">
        <f t="shared" si="44"/>
        <v>210</v>
      </c>
      <c r="AX39" s="33">
        <f t="shared" si="44"/>
        <v>93</v>
      </c>
      <c r="AY39" s="33">
        <f t="shared" si="44"/>
        <v>578</v>
      </c>
      <c r="AZ39" s="33">
        <f t="shared" ref="AZ39:BL39" si="45">SUM(AZ35:AZ38)</f>
        <v>62</v>
      </c>
      <c r="BA39" s="33">
        <f t="shared" si="45"/>
        <v>9</v>
      </c>
      <c r="BB39" s="33">
        <f t="shared" si="45"/>
        <v>2</v>
      </c>
      <c r="BC39" s="33">
        <f t="shared" si="45"/>
        <v>40</v>
      </c>
      <c r="BD39" s="33">
        <f t="shared" si="45"/>
        <v>113</v>
      </c>
      <c r="BE39" s="33">
        <f t="shared" si="45"/>
        <v>76</v>
      </c>
      <c r="BF39" s="33">
        <f t="shared" si="45"/>
        <v>0</v>
      </c>
      <c r="BG39" s="33">
        <f t="shared" si="45"/>
        <v>0</v>
      </c>
      <c r="BH39" s="33">
        <f t="shared" si="45"/>
        <v>4</v>
      </c>
      <c r="BI39" s="33">
        <f t="shared" si="23"/>
        <v>1317</v>
      </c>
      <c r="BJ39" s="33">
        <f t="shared" si="45"/>
        <v>4877</v>
      </c>
      <c r="BK39" s="33">
        <f t="shared" si="45"/>
        <v>1317</v>
      </c>
      <c r="BL39" s="33">
        <f t="shared" si="45"/>
        <v>632</v>
      </c>
      <c r="BM39" s="10">
        <f t="shared" si="44"/>
        <v>546</v>
      </c>
      <c r="BN39" s="10">
        <f t="shared" si="44"/>
        <v>8</v>
      </c>
      <c r="BO39" s="10">
        <f t="shared" si="44"/>
        <v>8</v>
      </c>
      <c r="BP39" s="6"/>
      <c r="BQ39" s="6">
        <f t="shared" si="15"/>
        <v>8</v>
      </c>
      <c r="BR39" s="6">
        <f t="shared" si="16"/>
        <v>-105</v>
      </c>
      <c r="BS39" s="6"/>
      <c r="BT39" s="6"/>
      <c r="BU39" s="6">
        <f t="shared" si="17"/>
        <v>-105</v>
      </c>
      <c r="BV39" s="6">
        <f t="shared" si="25"/>
        <v>8</v>
      </c>
    </row>
    <row r="40" spans="1:74" s="6" customFormat="1" ht="42.95" customHeight="1" thickBot="1" x14ac:dyDescent="0.25">
      <c r="A40" s="133" t="s">
        <v>13</v>
      </c>
      <c r="B40" s="134"/>
      <c r="C40" s="38">
        <f>C25+C20+C34+C30+C39</f>
        <v>3240</v>
      </c>
      <c r="D40" s="38">
        <f>D25+D20+D34+D30+D39</f>
        <v>3110</v>
      </c>
      <c r="E40" s="38">
        <f t="shared" ref="E40:BL40" si="46">E25+E20+E34+E30+E39</f>
        <v>1600</v>
      </c>
      <c r="F40" s="38">
        <f t="shared" si="46"/>
        <v>2850</v>
      </c>
      <c r="G40" s="38">
        <f t="shared" si="46"/>
        <v>3642</v>
      </c>
      <c r="H40" s="38">
        <f t="shared" si="46"/>
        <v>3642</v>
      </c>
      <c r="I40" s="38">
        <f t="shared" si="46"/>
        <v>2243</v>
      </c>
      <c r="J40" s="38">
        <f t="shared" si="46"/>
        <v>2243</v>
      </c>
      <c r="K40" s="38">
        <f t="shared" si="46"/>
        <v>11770</v>
      </c>
      <c r="L40" s="38">
        <f t="shared" si="46"/>
        <v>2643</v>
      </c>
      <c r="M40" s="38">
        <f t="shared" si="46"/>
        <v>126</v>
      </c>
      <c r="N40" s="38">
        <f t="shared" si="46"/>
        <v>2769</v>
      </c>
      <c r="O40" s="38">
        <f t="shared" si="46"/>
        <v>33</v>
      </c>
      <c r="P40" s="38">
        <f t="shared" si="46"/>
        <v>47</v>
      </c>
      <c r="Q40" s="38">
        <f t="shared" si="46"/>
        <v>80</v>
      </c>
      <c r="R40" s="44">
        <f t="shared" si="46"/>
        <v>2849</v>
      </c>
      <c r="S40" s="38">
        <f t="shared" si="46"/>
        <v>1152</v>
      </c>
      <c r="T40" s="38">
        <f t="shared" si="46"/>
        <v>767</v>
      </c>
      <c r="U40" s="38">
        <f t="shared" si="46"/>
        <v>578</v>
      </c>
      <c r="V40" s="38">
        <f t="shared" si="46"/>
        <v>797</v>
      </c>
      <c r="W40" s="38">
        <f t="shared" si="46"/>
        <v>756</v>
      </c>
      <c r="X40" s="38">
        <f t="shared" si="46"/>
        <v>1553</v>
      </c>
      <c r="Y40" s="38">
        <f t="shared" si="46"/>
        <v>490</v>
      </c>
      <c r="Z40" s="38">
        <f t="shared" si="46"/>
        <v>88</v>
      </c>
      <c r="AA40" s="38">
        <f t="shared" si="46"/>
        <v>578</v>
      </c>
      <c r="AB40" s="38">
        <f t="shared" si="46"/>
        <v>330</v>
      </c>
      <c r="AC40" s="38">
        <f t="shared" si="46"/>
        <v>960</v>
      </c>
      <c r="AD40" s="38">
        <f t="shared" si="46"/>
        <v>1581</v>
      </c>
      <c r="AE40" s="38">
        <f t="shared" si="46"/>
        <v>1385</v>
      </c>
      <c r="AF40" s="38">
        <f t="shared" si="46"/>
        <v>1492</v>
      </c>
      <c r="AG40" s="38">
        <f t="shared" si="46"/>
        <v>1460</v>
      </c>
      <c r="AH40" s="38">
        <f t="shared" si="46"/>
        <v>1287</v>
      </c>
      <c r="AI40" s="38">
        <f t="shared" si="46"/>
        <v>4239</v>
      </c>
      <c r="AJ40" s="38">
        <f t="shared" si="46"/>
        <v>1111</v>
      </c>
      <c r="AK40" s="38">
        <f t="shared" si="46"/>
        <v>144</v>
      </c>
      <c r="AL40" s="38">
        <f t="shared" si="46"/>
        <v>81</v>
      </c>
      <c r="AM40" s="38">
        <f t="shared" si="46"/>
        <v>1336</v>
      </c>
      <c r="AN40" s="38">
        <f t="shared" si="46"/>
        <v>1010</v>
      </c>
      <c r="AO40" s="45">
        <f t="shared" si="46"/>
        <v>648</v>
      </c>
      <c r="AP40" s="45">
        <f t="shared" si="46"/>
        <v>643</v>
      </c>
      <c r="AQ40" s="45">
        <f t="shared" si="46"/>
        <v>1197</v>
      </c>
      <c r="AR40" s="38">
        <f t="shared" si="46"/>
        <v>1063</v>
      </c>
      <c r="AS40" s="38">
        <f t="shared" si="46"/>
        <v>955</v>
      </c>
      <c r="AT40" s="38">
        <f t="shared" si="46"/>
        <v>3215</v>
      </c>
      <c r="AU40" s="38">
        <f t="shared" si="46"/>
        <v>986</v>
      </c>
      <c r="AV40" s="38">
        <f t="shared" si="46"/>
        <v>1066</v>
      </c>
      <c r="AW40" s="38">
        <f t="shared" si="46"/>
        <v>924</v>
      </c>
      <c r="AX40" s="38">
        <f t="shared" si="46"/>
        <v>831</v>
      </c>
      <c r="AY40" s="38">
        <f t="shared" si="46"/>
        <v>2821</v>
      </c>
      <c r="AZ40" s="38">
        <f t="shared" si="46"/>
        <v>431</v>
      </c>
      <c r="BA40" s="38">
        <f t="shared" si="46"/>
        <v>128</v>
      </c>
      <c r="BB40" s="38">
        <f t="shared" si="46"/>
        <v>27</v>
      </c>
      <c r="BC40" s="38">
        <f t="shared" si="46"/>
        <v>40</v>
      </c>
      <c r="BD40" s="38">
        <f t="shared" si="46"/>
        <v>626</v>
      </c>
      <c r="BE40" s="38">
        <f t="shared" si="46"/>
        <v>431</v>
      </c>
      <c r="BF40" s="38">
        <f t="shared" si="46"/>
        <v>58</v>
      </c>
      <c r="BG40" s="38">
        <f t="shared" si="46"/>
        <v>82</v>
      </c>
      <c r="BH40" s="38">
        <f t="shared" si="46"/>
        <v>5</v>
      </c>
      <c r="BI40" s="38">
        <f t="shared" si="23"/>
        <v>5456</v>
      </c>
      <c r="BJ40" s="38">
        <f t="shared" si="46"/>
        <v>20777</v>
      </c>
      <c r="BK40" s="38">
        <f t="shared" si="46"/>
        <v>5389</v>
      </c>
      <c r="BL40" s="38">
        <f t="shared" si="46"/>
        <v>2986</v>
      </c>
      <c r="BM40" s="13">
        <f>BM25+BM20+BM34+BM30</f>
        <v>2099</v>
      </c>
      <c r="BN40" s="13">
        <f>BN25+BN20+BN34+BN30</f>
        <v>246</v>
      </c>
      <c r="BO40" s="13">
        <f>BO25+BO20+BO34+BO30</f>
        <v>386</v>
      </c>
      <c r="BQ40" s="6">
        <f t="shared" si="15"/>
        <v>124</v>
      </c>
      <c r="BR40" s="6">
        <f t="shared" si="16"/>
        <v>-502</v>
      </c>
      <c r="BU40" s="6">
        <f t="shared" si="17"/>
        <v>-502</v>
      </c>
      <c r="BV40" s="6">
        <f t="shared" si="25"/>
        <v>124</v>
      </c>
    </row>
    <row r="41" spans="1:74" ht="49.9" hidden="1" customHeight="1" x14ac:dyDescent="0.2">
      <c r="BQ41" s="6">
        <f t="shared" si="15"/>
        <v>0</v>
      </c>
      <c r="BR41" s="6"/>
      <c r="BS41" s="6"/>
      <c r="BT41" s="6"/>
      <c r="BU41" s="6">
        <f t="shared" si="17"/>
        <v>0</v>
      </c>
      <c r="BV41" s="6">
        <f t="shared" si="25"/>
        <v>0</v>
      </c>
    </row>
    <row r="42" spans="1:74" ht="23.25" customHeight="1" x14ac:dyDescent="0.2">
      <c r="A42" s="132"/>
      <c r="B42" s="132"/>
      <c r="C42" s="26"/>
      <c r="D42" s="26"/>
      <c r="E42" s="26"/>
      <c r="F42" s="26"/>
      <c r="G42" s="26"/>
    </row>
    <row r="43" spans="1:74" ht="49.9" customHeight="1" x14ac:dyDescent="0.2">
      <c r="A43" s="23" t="s">
        <v>71</v>
      </c>
      <c r="E43" s="26"/>
    </row>
    <row r="44" spans="1:74" ht="34.5" customHeight="1" x14ac:dyDescent="0.2">
      <c r="A44" s="23" t="s">
        <v>72</v>
      </c>
      <c r="B44" s="14"/>
      <c r="C44" s="15"/>
      <c r="D44" s="15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BE44" s="17" t="s">
        <v>134</v>
      </c>
    </row>
    <row r="45" spans="1:74" ht="32.25" customHeight="1" x14ac:dyDescent="0.2">
      <c r="A45" s="23"/>
      <c r="B45" s="14"/>
      <c r="C45" s="15"/>
      <c r="D45" s="15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BE45" s="17" t="s">
        <v>137</v>
      </c>
    </row>
    <row r="46" spans="1:74" s="23" customFormat="1" ht="33" customHeight="1" x14ac:dyDescent="0.2">
      <c r="A46" s="60" t="s">
        <v>114</v>
      </c>
    </row>
    <row r="47" spans="1:74" ht="16.5" customHeight="1" x14ac:dyDescent="0.45">
      <c r="A47" s="19"/>
      <c r="B47" s="14"/>
      <c r="C47" s="15"/>
      <c r="D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W47" s="16"/>
      <c r="BE47" s="17"/>
    </row>
    <row r="48" spans="1:74" ht="34.9" customHeight="1" x14ac:dyDescent="0.2">
      <c r="A48" s="23" t="s">
        <v>115</v>
      </c>
      <c r="B48" s="14"/>
      <c r="C48" s="20"/>
      <c r="D48" s="20"/>
      <c r="E48" s="21"/>
      <c r="F48" s="21"/>
      <c r="G48" s="21"/>
      <c r="H48" s="16"/>
      <c r="I48" s="16"/>
      <c r="J48" s="16"/>
      <c r="K48" s="16"/>
      <c r="L48" s="16"/>
      <c r="M48" s="16"/>
      <c r="N48" s="16"/>
      <c r="O48" s="16"/>
      <c r="P48" s="22"/>
      <c r="Q48" s="16"/>
      <c r="R48" s="16"/>
      <c r="S48" s="16"/>
      <c r="T48" s="16"/>
      <c r="U48" s="16"/>
      <c r="V48" s="16"/>
      <c r="W48" s="16"/>
      <c r="BE48" s="23" t="s">
        <v>135</v>
      </c>
    </row>
    <row r="49" spans="1:67" ht="34.9" customHeight="1" x14ac:dyDescent="0.2">
      <c r="A49" s="23" t="s">
        <v>116</v>
      </c>
      <c r="B49" s="14"/>
      <c r="C49" s="15"/>
      <c r="D49" s="15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BE49" s="23" t="s">
        <v>136</v>
      </c>
    </row>
    <row r="50" spans="1:67" ht="49.9" customHeight="1" x14ac:dyDescent="0.45">
      <c r="A50" s="19"/>
      <c r="B50" s="24"/>
      <c r="C50" s="15"/>
      <c r="D50" s="15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spans="1:67" s="25" customFormat="1" ht="49.9" customHeight="1" x14ac:dyDescent="0.2">
      <c r="A51" s="132" t="s">
        <v>127</v>
      </c>
      <c r="B51" s="132"/>
      <c r="C51" s="26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18"/>
      <c r="BO51" s="18"/>
    </row>
    <row r="52" spans="1:67" s="25" customFormat="1" ht="49.9" customHeight="1" x14ac:dyDescent="0.2">
      <c r="A52" s="132" t="s">
        <v>128</v>
      </c>
      <c r="B52" s="13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18"/>
      <c r="BO52" s="18"/>
    </row>
    <row r="53" spans="1:67" s="25" customFormat="1" ht="49.9" customHeight="1" x14ac:dyDescent="0.2">
      <c r="A53" s="132" t="s">
        <v>129</v>
      </c>
      <c r="B53" s="132"/>
      <c r="C53" s="26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18"/>
      <c r="BO53" s="18"/>
    </row>
    <row r="54" spans="1:67" s="25" customFormat="1" ht="49.9" customHeight="1" x14ac:dyDescent="0.2">
      <c r="A54" s="132" t="s">
        <v>130</v>
      </c>
      <c r="B54" s="132"/>
      <c r="C54" s="26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18"/>
      <c r="BO54" s="18"/>
    </row>
    <row r="56" spans="1:67" ht="136.5" customHeight="1" x14ac:dyDescent="0.2">
      <c r="A56" s="93"/>
      <c r="B56" s="94" t="s">
        <v>138</v>
      </c>
    </row>
  </sheetData>
  <mergeCells count="63">
    <mergeCell ref="A51:B51"/>
    <mergeCell ref="A52:B52"/>
    <mergeCell ref="A53:B53"/>
    <mergeCell ref="A54:B54"/>
    <mergeCell ref="A31:A33"/>
    <mergeCell ref="A34:B34"/>
    <mergeCell ref="A35:A38"/>
    <mergeCell ref="A39:B39"/>
    <mergeCell ref="A40:B40"/>
    <mergeCell ref="A42:B42"/>
    <mergeCell ref="A8:A19"/>
    <mergeCell ref="A20:B20"/>
    <mergeCell ref="A21:A24"/>
    <mergeCell ref="A25:B25"/>
    <mergeCell ref="A26:A29"/>
    <mergeCell ref="A30:B30"/>
    <mergeCell ref="BJ6:BJ7"/>
    <mergeCell ref="BK6:BK7"/>
    <mergeCell ref="BL6:BL7"/>
    <mergeCell ref="BQ6:BQ7"/>
    <mergeCell ref="Y6:AA6"/>
    <mergeCell ref="AB6:AB7"/>
    <mergeCell ref="AC6:AC7"/>
    <mergeCell ref="AD6:AD7"/>
    <mergeCell ref="AE6:AE7"/>
    <mergeCell ref="AF6:AI6"/>
    <mergeCell ref="E6:E7"/>
    <mergeCell ref="F6:F7"/>
    <mergeCell ref="G6:K6"/>
    <mergeCell ref="L6:R6"/>
    <mergeCell ref="S6:S7"/>
    <mergeCell ref="AZ6:BD6"/>
    <mergeCell ref="BE6:BE7"/>
    <mergeCell ref="BR6:BR7"/>
    <mergeCell ref="BS6:BS7"/>
    <mergeCell ref="AJ6:AM6"/>
    <mergeCell ref="AN6:AN7"/>
    <mergeCell ref="AO6:AO7"/>
    <mergeCell ref="AP6:AP7"/>
    <mergeCell ref="AQ6:AT6"/>
    <mergeCell ref="BN5:BN7"/>
    <mergeCell ref="BO5:BO7"/>
    <mergeCell ref="BG5:BG7"/>
    <mergeCell ref="BH5:BH7"/>
    <mergeCell ref="BI5:BL5"/>
    <mergeCell ref="BM5:BM7"/>
    <mergeCell ref="BI6:BI7"/>
    <mergeCell ref="A1:BN1"/>
    <mergeCell ref="A2:BN2"/>
    <mergeCell ref="A4:BN4"/>
    <mergeCell ref="A5:A7"/>
    <mergeCell ref="B5:B7"/>
    <mergeCell ref="C5:C7"/>
    <mergeCell ref="D5:D7"/>
    <mergeCell ref="E5:S5"/>
    <mergeCell ref="T5:AB5"/>
    <mergeCell ref="AC5:AN5"/>
    <mergeCell ref="T6:T7"/>
    <mergeCell ref="U6:U7"/>
    <mergeCell ref="V6:X6"/>
    <mergeCell ref="AO5:BE5"/>
    <mergeCell ref="BF5:BF7"/>
    <mergeCell ref="AU6:AY6"/>
  </mergeCells>
  <printOptions horizontalCentered="1"/>
  <pageMargins left="0" right="1.26" top="0.25" bottom="0" header="0" footer="0"/>
  <pageSetup paperSize="5" scale="31" orientation="landscape" horizontalDpi="4294967293" verticalDpi="4294967293" r:id="rId1"/>
  <rowBreaks count="1" manualBreakCount="1">
    <brk id="40" max="7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BV56"/>
  <sheetViews>
    <sheetView topLeftCell="B1" zoomScale="40" zoomScaleNormal="40" zoomScaleSheetLayoutView="40" zoomScalePageLayoutView="90" workbookViewId="0">
      <pane ySplit="825" topLeftCell="A10" activePane="bottomLeft"/>
      <selection sqref="A1:BN1"/>
      <selection pane="bottomLeft" activeCell="AI13" sqref="AI13"/>
    </sheetView>
  </sheetViews>
  <sheetFormatPr defaultColWidth="15.28515625" defaultRowHeight="49.9" customHeight="1" x14ac:dyDescent="0.2"/>
  <cols>
    <col min="1" max="1" width="27.42578125" style="26" customWidth="1"/>
    <col min="2" max="2" width="96.28515625" style="1" customWidth="1"/>
    <col min="3" max="3" width="15.7109375" style="25" hidden="1" customWidth="1"/>
    <col min="4" max="4" width="15.7109375" style="25" customWidth="1"/>
    <col min="5" max="5" width="14.28515625" style="2" hidden="1" customWidth="1"/>
    <col min="6" max="6" width="15" style="2" customWidth="1"/>
    <col min="7" max="8" width="16.7109375" style="2" hidden="1" customWidth="1"/>
    <col min="9" max="9" width="16" style="2" hidden="1" customWidth="1"/>
    <col min="10" max="10" width="16.7109375" style="2" hidden="1" customWidth="1"/>
    <col min="11" max="11" width="17.85546875" style="2" customWidth="1"/>
    <col min="12" max="13" width="16.7109375" style="2" hidden="1" customWidth="1"/>
    <col min="14" max="14" width="14.5703125" style="2" hidden="1" customWidth="1"/>
    <col min="15" max="16" width="16.7109375" style="2" hidden="1" customWidth="1"/>
    <col min="17" max="17" width="15.140625" style="2" hidden="1" customWidth="1"/>
    <col min="18" max="18" width="13.28515625" style="2" customWidth="1"/>
    <col min="19" max="19" width="16.140625" style="2" customWidth="1"/>
    <col min="20" max="20" width="15.140625" style="2" hidden="1" customWidth="1"/>
    <col min="21" max="21" width="14.42578125" style="2" customWidth="1"/>
    <col min="22" max="22" width="14.85546875" style="2" hidden="1" customWidth="1"/>
    <col min="23" max="23" width="16.28515625" style="2" hidden="1" customWidth="1"/>
    <col min="24" max="24" width="17.28515625" style="2" customWidth="1"/>
    <col min="25" max="25" width="14.42578125" style="2" hidden="1" customWidth="1"/>
    <col min="26" max="26" width="14.85546875" style="2" hidden="1" customWidth="1"/>
    <col min="27" max="27" width="17.7109375" style="2" customWidth="1"/>
    <col min="28" max="28" width="16.28515625" style="2" customWidth="1"/>
    <col min="29" max="30" width="19" style="2" hidden="1" customWidth="1"/>
    <col min="31" max="31" width="14.28515625" style="2" customWidth="1"/>
    <col min="32" max="33" width="13.85546875" style="2" hidden="1" customWidth="1"/>
    <col min="34" max="34" width="13.5703125" style="2" hidden="1" customWidth="1"/>
    <col min="35" max="35" width="17.28515625" style="2" customWidth="1"/>
    <col min="36" max="36" width="13.140625" style="2" hidden="1" customWidth="1"/>
    <col min="37" max="37" width="12" style="2" hidden="1" customWidth="1"/>
    <col min="38" max="38" width="12.7109375" style="2" hidden="1" customWidth="1"/>
    <col min="39" max="39" width="14.85546875" style="2" customWidth="1"/>
    <col min="40" max="40" width="15.5703125" style="2" customWidth="1"/>
    <col min="41" max="41" width="15.42578125" style="2" hidden="1" customWidth="1"/>
    <col min="42" max="42" width="14" style="2" customWidth="1"/>
    <col min="43" max="45" width="17.7109375" style="2" hidden="1" customWidth="1"/>
    <col min="46" max="46" width="17.7109375" style="2" customWidth="1"/>
    <col min="47" max="51" width="17.7109375" style="2" hidden="1" customWidth="1"/>
    <col min="52" max="52" width="14.140625" style="2" hidden="1" customWidth="1"/>
    <col min="53" max="55" width="14.42578125" style="2" hidden="1" customWidth="1"/>
    <col min="56" max="56" width="14.85546875" style="2" customWidth="1"/>
    <col min="57" max="57" width="15.5703125" style="2" customWidth="1"/>
    <col min="58" max="58" width="18.85546875" style="2" customWidth="1"/>
    <col min="59" max="59" width="16" style="2" hidden="1" customWidth="1"/>
    <col min="60" max="60" width="19.28515625" style="2" customWidth="1"/>
    <col min="61" max="61" width="14.7109375" style="2" customWidth="1"/>
    <col min="62" max="62" width="18.42578125" style="2" customWidth="1"/>
    <col min="63" max="63" width="14" style="2" customWidth="1"/>
    <col min="64" max="64" width="18.140625" style="2" customWidth="1"/>
    <col min="65" max="65" width="17.7109375" style="2" hidden="1" customWidth="1"/>
    <col min="66" max="67" width="17.7109375" style="18" hidden="1" customWidth="1"/>
    <col min="68" max="68" width="13.42578125" style="2" hidden="1" customWidth="1"/>
    <col min="69" max="69" width="12" style="2" hidden="1" customWidth="1"/>
    <col min="70" max="72" width="11.7109375" style="2" hidden="1" customWidth="1"/>
    <col min="73" max="73" width="15.28515625" style="2" hidden="1" customWidth="1"/>
    <col min="74" max="74" width="0" style="2" hidden="1" customWidth="1"/>
    <col min="75" max="16384" width="15.28515625" style="2"/>
  </cols>
  <sheetData>
    <row r="1" spans="1:74" s="1" customFormat="1" ht="44.1" customHeight="1" x14ac:dyDescent="0.2">
      <c r="A1" s="100" t="s">
        <v>56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</row>
    <row r="2" spans="1:74" s="1" customFormat="1" ht="44.1" customHeight="1" x14ac:dyDescent="0.2">
      <c r="A2" s="100" t="s">
        <v>33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</row>
    <row r="3" spans="1:74" s="1" customFormat="1" ht="24.7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</row>
    <row r="4" spans="1:74" ht="3.75" customHeight="1" thickBot="1" x14ac:dyDescent="0.25">
      <c r="A4" s="101"/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1"/>
      <c r="BG4" s="102"/>
      <c r="BH4" s="102"/>
      <c r="BI4" s="102"/>
      <c r="BJ4" s="102"/>
      <c r="BK4" s="102"/>
      <c r="BL4" s="102"/>
      <c r="BM4" s="102"/>
      <c r="BN4" s="102"/>
      <c r="BO4" s="2"/>
    </row>
    <row r="5" spans="1:74" s="99" customFormat="1" ht="48" customHeight="1" thickBot="1" x14ac:dyDescent="0.25">
      <c r="A5" s="103" t="s">
        <v>0</v>
      </c>
      <c r="B5" s="106" t="s">
        <v>36</v>
      </c>
      <c r="C5" s="109" t="s">
        <v>123</v>
      </c>
      <c r="D5" s="109" t="s">
        <v>122</v>
      </c>
      <c r="E5" s="110" t="s">
        <v>55</v>
      </c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1" t="s">
        <v>24</v>
      </c>
      <c r="U5" s="112"/>
      <c r="V5" s="112"/>
      <c r="W5" s="112"/>
      <c r="X5" s="112"/>
      <c r="Y5" s="113"/>
      <c r="Z5" s="113"/>
      <c r="AA5" s="113"/>
      <c r="AB5" s="114"/>
      <c r="AC5" s="109" t="s">
        <v>68</v>
      </c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17" t="s">
        <v>125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9"/>
      <c r="BF5" s="115" t="s">
        <v>26</v>
      </c>
      <c r="BG5" s="115" t="s">
        <v>53</v>
      </c>
      <c r="BH5" s="115" t="s">
        <v>54</v>
      </c>
      <c r="BI5" s="109" t="s">
        <v>20</v>
      </c>
      <c r="BJ5" s="109"/>
      <c r="BK5" s="109"/>
      <c r="BL5" s="109"/>
      <c r="BM5" s="115" t="s">
        <v>51</v>
      </c>
      <c r="BN5" s="119" t="s">
        <v>46</v>
      </c>
      <c r="BO5" s="119" t="s">
        <v>52</v>
      </c>
    </row>
    <row r="6" spans="1:74" s="99" customFormat="1" ht="48" customHeight="1" thickBot="1" x14ac:dyDescent="0.25">
      <c r="A6" s="104"/>
      <c r="B6" s="107"/>
      <c r="C6" s="109"/>
      <c r="D6" s="109"/>
      <c r="E6" s="109" t="s">
        <v>18</v>
      </c>
      <c r="F6" s="109" t="s">
        <v>10</v>
      </c>
      <c r="G6" s="117" t="s">
        <v>139</v>
      </c>
      <c r="H6" s="118"/>
      <c r="I6" s="118"/>
      <c r="J6" s="118"/>
      <c r="K6" s="119"/>
      <c r="L6" s="117" t="s">
        <v>146</v>
      </c>
      <c r="M6" s="118"/>
      <c r="N6" s="118"/>
      <c r="O6" s="118"/>
      <c r="P6" s="118"/>
      <c r="Q6" s="118"/>
      <c r="R6" s="119"/>
      <c r="S6" s="109" t="s">
        <v>12</v>
      </c>
      <c r="T6" s="115" t="s">
        <v>18</v>
      </c>
      <c r="U6" s="115" t="s">
        <v>10</v>
      </c>
      <c r="V6" s="117" t="s">
        <v>139</v>
      </c>
      <c r="W6" s="118"/>
      <c r="X6" s="119"/>
      <c r="Y6" s="117" t="s">
        <v>146</v>
      </c>
      <c r="Z6" s="118"/>
      <c r="AA6" s="118"/>
      <c r="AB6" s="109" t="s">
        <v>12</v>
      </c>
      <c r="AC6" s="109" t="s">
        <v>10</v>
      </c>
      <c r="AD6" s="115" t="s">
        <v>19</v>
      </c>
      <c r="AE6" s="115" t="s">
        <v>10</v>
      </c>
      <c r="AF6" s="117" t="s">
        <v>139</v>
      </c>
      <c r="AG6" s="118"/>
      <c r="AH6" s="118"/>
      <c r="AI6" s="119"/>
      <c r="AJ6" s="117" t="s">
        <v>146</v>
      </c>
      <c r="AK6" s="118"/>
      <c r="AL6" s="118"/>
      <c r="AM6" s="118"/>
      <c r="AN6" s="117" t="s">
        <v>12</v>
      </c>
      <c r="AO6" s="109" t="s">
        <v>10</v>
      </c>
      <c r="AP6" s="109" t="s">
        <v>10</v>
      </c>
      <c r="AQ6" s="117" t="s">
        <v>139</v>
      </c>
      <c r="AR6" s="118"/>
      <c r="AS6" s="118"/>
      <c r="AT6" s="119"/>
      <c r="AU6" s="121" t="s">
        <v>126</v>
      </c>
      <c r="AV6" s="122"/>
      <c r="AW6" s="122"/>
      <c r="AX6" s="122"/>
      <c r="AY6" s="123"/>
      <c r="AZ6" s="117" t="s">
        <v>40</v>
      </c>
      <c r="BA6" s="118"/>
      <c r="BB6" s="118"/>
      <c r="BC6" s="117" t="s">
        <v>146</v>
      </c>
      <c r="BD6" s="118"/>
      <c r="BE6" s="115" t="s">
        <v>12</v>
      </c>
      <c r="BF6" s="120"/>
      <c r="BG6" s="120"/>
      <c r="BH6" s="120"/>
      <c r="BI6" s="109" t="s">
        <v>140</v>
      </c>
      <c r="BJ6" s="115" t="s">
        <v>141</v>
      </c>
      <c r="BK6" s="115" t="s">
        <v>117</v>
      </c>
      <c r="BL6" s="115" t="s">
        <v>142</v>
      </c>
      <c r="BM6" s="120"/>
      <c r="BN6" s="125"/>
      <c r="BO6" s="125"/>
      <c r="BQ6" s="115" t="s">
        <v>46</v>
      </c>
      <c r="BR6" s="115" t="s">
        <v>132</v>
      </c>
      <c r="BS6" s="115"/>
      <c r="BT6" s="98"/>
    </row>
    <row r="7" spans="1:74" s="99" customFormat="1" ht="80.25" customHeight="1" thickBot="1" x14ac:dyDescent="0.25">
      <c r="A7" s="105"/>
      <c r="B7" s="108"/>
      <c r="C7" s="109"/>
      <c r="D7" s="109"/>
      <c r="E7" s="109"/>
      <c r="F7" s="109"/>
      <c r="G7" s="124"/>
      <c r="H7" s="135"/>
      <c r="I7" s="135"/>
      <c r="J7" s="135"/>
      <c r="K7" s="126"/>
      <c r="L7" s="124"/>
      <c r="M7" s="135"/>
      <c r="N7" s="135"/>
      <c r="O7" s="135"/>
      <c r="P7" s="135"/>
      <c r="Q7" s="135"/>
      <c r="R7" s="126"/>
      <c r="S7" s="109"/>
      <c r="T7" s="116"/>
      <c r="U7" s="116"/>
      <c r="V7" s="124"/>
      <c r="W7" s="135"/>
      <c r="X7" s="126"/>
      <c r="Y7" s="124" t="s">
        <v>38</v>
      </c>
      <c r="Z7" s="135" t="s">
        <v>39</v>
      </c>
      <c r="AA7" s="135" t="s">
        <v>13</v>
      </c>
      <c r="AB7" s="109"/>
      <c r="AC7" s="109"/>
      <c r="AD7" s="116"/>
      <c r="AE7" s="116"/>
      <c r="AF7" s="124"/>
      <c r="AG7" s="135"/>
      <c r="AH7" s="135"/>
      <c r="AI7" s="126"/>
      <c r="AJ7" s="124" t="s">
        <v>38</v>
      </c>
      <c r="AK7" s="135" t="s">
        <v>39</v>
      </c>
      <c r="AL7" s="135" t="s">
        <v>69</v>
      </c>
      <c r="AM7" s="135" t="s">
        <v>13</v>
      </c>
      <c r="AN7" s="124"/>
      <c r="AO7" s="109"/>
      <c r="AP7" s="109"/>
      <c r="AQ7" s="124"/>
      <c r="AR7" s="135"/>
      <c r="AS7" s="135"/>
      <c r="AT7" s="126"/>
      <c r="AU7" s="97" t="s">
        <v>38</v>
      </c>
      <c r="AV7" s="97" t="s">
        <v>131</v>
      </c>
      <c r="AW7" s="97" t="s">
        <v>39</v>
      </c>
      <c r="AX7" s="97" t="s">
        <v>69</v>
      </c>
      <c r="AY7" s="97" t="s">
        <v>13</v>
      </c>
      <c r="AZ7" s="124" t="s">
        <v>38</v>
      </c>
      <c r="BA7" s="135" t="s">
        <v>39</v>
      </c>
      <c r="BB7" s="135" t="s">
        <v>69</v>
      </c>
      <c r="BC7" s="124" t="s">
        <v>133</v>
      </c>
      <c r="BD7" s="135" t="s">
        <v>13</v>
      </c>
      <c r="BE7" s="116"/>
      <c r="BF7" s="116"/>
      <c r="BG7" s="116"/>
      <c r="BH7" s="116"/>
      <c r="BI7" s="109"/>
      <c r="BJ7" s="116"/>
      <c r="BK7" s="116"/>
      <c r="BL7" s="116"/>
      <c r="BM7" s="116"/>
      <c r="BN7" s="126"/>
      <c r="BO7" s="126"/>
      <c r="BQ7" s="116"/>
      <c r="BR7" s="116"/>
      <c r="BS7" s="116"/>
      <c r="BT7" s="98"/>
    </row>
    <row r="8" spans="1:74" s="6" customFormat="1" ht="42.95" customHeight="1" x14ac:dyDescent="0.2">
      <c r="A8" s="129" t="s">
        <v>16</v>
      </c>
      <c r="B8" s="3" t="s">
        <v>3</v>
      </c>
      <c r="C8" s="27">
        <v>280</v>
      </c>
      <c r="D8" s="27">
        <v>280</v>
      </c>
      <c r="E8" s="28">
        <f>50*C8/100</f>
        <v>140</v>
      </c>
      <c r="F8" s="28">
        <v>170</v>
      </c>
      <c r="G8" s="28">
        <v>477</v>
      </c>
      <c r="H8" s="28">
        <v>360</v>
      </c>
      <c r="I8" s="27">
        <v>256</v>
      </c>
      <c r="J8" s="27">
        <v>175</v>
      </c>
      <c r="K8" s="27">
        <f t="shared" ref="K8:K19" si="0">G8+H8+I8+J8</f>
        <v>1268</v>
      </c>
      <c r="L8" s="27">
        <v>170</v>
      </c>
      <c r="M8" s="27"/>
      <c r="N8" s="27">
        <f t="shared" ref="N8:N19" si="1">SUM(L8:M8)</f>
        <v>170</v>
      </c>
      <c r="O8" s="28"/>
      <c r="P8" s="28"/>
      <c r="Q8" s="28">
        <f>SUM(O8:P8)</f>
        <v>0</v>
      </c>
      <c r="R8" s="41">
        <f>N8+Q8</f>
        <v>170</v>
      </c>
      <c r="S8" s="29">
        <v>94</v>
      </c>
      <c r="T8" s="27">
        <v>40</v>
      </c>
      <c r="U8" s="27">
        <v>40</v>
      </c>
      <c r="V8" s="27">
        <v>130</v>
      </c>
      <c r="W8" s="27">
        <v>46</v>
      </c>
      <c r="X8" s="27">
        <f t="shared" ref="X8:X19" si="2">SUM(V8:W8)</f>
        <v>176</v>
      </c>
      <c r="Y8" s="27">
        <v>40</v>
      </c>
      <c r="Z8" s="27"/>
      <c r="AA8" s="27">
        <f t="shared" ref="AA8:AA17" si="3">SUM(Y8:Z8)</f>
        <v>40</v>
      </c>
      <c r="AB8" s="29">
        <v>29</v>
      </c>
      <c r="AC8" s="27">
        <f t="shared" ref="AC8:AC14" si="4">C8*30/100</f>
        <v>84</v>
      </c>
      <c r="AD8" s="61">
        <v>160</v>
      </c>
      <c r="AE8" s="27">
        <v>173</v>
      </c>
      <c r="AF8" s="27">
        <v>269</v>
      </c>
      <c r="AG8" s="27">
        <v>147</v>
      </c>
      <c r="AH8" s="27">
        <v>105</v>
      </c>
      <c r="AI8" s="27">
        <f t="shared" ref="AI8:AI19" si="5">SUM(AF8:AH8)</f>
        <v>521</v>
      </c>
      <c r="AJ8" s="27">
        <v>172</v>
      </c>
      <c r="AK8" s="27"/>
      <c r="AL8" s="27">
        <v>1</v>
      </c>
      <c r="AM8" s="27">
        <f t="shared" ref="AM8:AM38" si="6">SUM(AJ8:AL8)</f>
        <v>173</v>
      </c>
      <c r="AN8" s="29">
        <v>144</v>
      </c>
      <c r="AO8" s="92">
        <f t="shared" ref="AO8:AO19" si="7">C8*20/100</f>
        <v>56</v>
      </c>
      <c r="AP8" s="89">
        <v>20</v>
      </c>
      <c r="AQ8" s="89">
        <v>144</v>
      </c>
      <c r="AR8" s="89">
        <v>55</v>
      </c>
      <c r="AS8" s="89">
        <v>48</v>
      </c>
      <c r="AT8" s="89">
        <f>SUM(AQ8:AS8)</f>
        <v>247</v>
      </c>
      <c r="AU8" s="89">
        <v>137</v>
      </c>
      <c r="AV8" s="89">
        <f t="shared" ref="AV8:AV24" si="8">AU8+BG8</f>
        <v>137</v>
      </c>
      <c r="AW8" s="89">
        <v>48</v>
      </c>
      <c r="AX8" s="89">
        <v>36</v>
      </c>
      <c r="AY8" s="89">
        <f>SUM(AV8:AX8)</f>
        <v>221</v>
      </c>
      <c r="AZ8" s="89">
        <v>20</v>
      </c>
      <c r="BA8" s="89"/>
      <c r="BB8" s="89"/>
      <c r="BC8" s="89"/>
      <c r="BD8" s="89">
        <f t="shared" ref="BD8:BD19" si="9">SUM(AZ8:BB8)</f>
        <v>20</v>
      </c>
      <c r="BE8" s="88">
        <v>19</v>
      </c>
      <c r="BF8" s="89"/>
      <c r="BG8" s="89"/>
      <c r="BH8" s="89"/>
      <c r="BI8" s="81">
        <f>F8+U8+AE8+AP8</f>
        <v>403</v>
      </c>
      <c r="BJ8" s="81">
        <f t="shared" ref="BJ8:BJ19" si="10">K8+X8+AI8+AT8</f>
        <v>2212</v>
      </c>
      <c r="BK8" s="81">
        <f t="shared" ref="BK8:BK19" si="11">R8+AA8+AM8+BD8</f>
        <v>403</v>
      </c>
      <c r="BL8" s="88">
        <f>S8+AB8+AN8+BF8+BE8+BH8</f>
        <v>286</v>
      </c>
      <c r="BM8" s="4">
        <f t="shared" ref="BM8:BM15" si="12">C8-Q8-AA8</f>
        <v>240</v>
      </c>
      <c r="BN8" s="5">
        <f t="shared" ref="BN8:BN19" si="13">C8-BL8</f>
        <v>-6</v>
      </c>
      <c r="BO8" s="5">
        <f t="shared" ref="BO8:BO15" si="14">C8-BL8</f>
        <v>-6</v>
      </c>
      <c r="BQ8" s="6">
        <f t="shared" ref="BQ8:BQ41" si="15">D8 -BL8</f>
        <v>-6</v>
      </c>
      <c r="BR8" s="6">
        <f t="shared" ref="BR8:BR40" si="16">D8-BL8-BD8</f>
        <v>-26</v>
      </c>
      <c r="BU8" s="6">
        <f t="shared" ref="BU8:BU41" si="17">D8-BL8-BD8</f>
        <v>-26</v>
      </c>
      <c r="BV8" s="6">
        <f>D8-BL8</f>
        <v>-6</v>
      </c>
    </row>
    <row r="9" spans="1:74" s="6" customFormat="1" ht="42.95" customHeight="1" x14ac:dyDescent="0.2">
      <c r="A9" s="129"/>
      <c r="B9" s="7" t="s">
        <v>4</v>
      </c>
      <c r="C9" s="31">
        <v>120</v>
      </c>
      <c r="D9" s="27">
        <v>120</v>
      </c>
      <c r="E9" s="28">
        <f t="shared" ref="E9:E18" si="18">50*C9/100</f>
        <v>60</v>
      </c>
      <c r="F9" s="28">
        <v>85</v>
      </c>
      <c r="G9" s="28">
        <v>85</v>
      </c>
      <c r="H9" s="28">
        <v>94</v>
      </c>
      <c r="I9" s="27">
        <v>55</v>
      </c>
      <c r="J9" s="27">
        <v>68</v>
      </c>
      <c r="K9" s="27">
        <f t="shared" si="0"/>
        <v>302</v>
      </c>
      <c r="L9" s="27">
        <v>85</v>
      </c>
      <c r="M9" s="27"/>
      <c r="N9" s="27">
        <f t="shared" si="1"/>
        <v>85</v>
      </c>
      <c r="O9" s="28"/>
      <c r="P9" s="28"/>
      <c r="Q9" s="28">
        <f t="shared" ref="Q9:Q38" si="19">SUM(O9:P9)</f>
        <v>0</v>
      </c>
      <c r="R9" s="41">
        <f t="shared" ref="R9:R38" si="20">N9+Q9</f>
        <v>85</v>
      </c>
      <c r="S9" s="29">
        <v>41</v>
      </c>
      <c r="T9" s="27">
        <v>24</v>
      </c>
      <c r="U9" s="27">
        <v>24</v>
      </c>
      <c r="V9" s="27">
        <v>23</v>
      </c>
      <c r="W9" s="27">
        <v>10</v>
      </c>
      <c r="X9" s="27">
        <f t="shared" si="2"/>
        <v>33</v>
      </c>
      <c r="Y9" s="27">
        <v>22</v>
      </c>
      <c r="Z9" s="27">
        <v>2</v>
      </c>
      <c r="AA9" s="27">
        <f t="shared" si="3"/>
        <v>24</v>
      </c>
      <c r="AB9" s="29">
        <v>19</v>
      </c>
      <c r="AC9" s="27">
        <f t="shared" si="4"/>
        <v>36</v>
      </c>
      <c r="AD9" s="27">
        <v>52</v>
      </c>
      <c r="AE9" s="27">
        <v>52</v>
      </c>
      <c r="AF9" s="27">
        <v>35</v>
      </c>
      <c r="AG9" s="27">
        <v>43</v>
      </c>
      <c r="AH9" s="27">
        <v>39</v>
      </c>
      <c r="AI9" s="27">
        <f t="shared" si="5"/>
        <v>117</v>
      </c>
      <c r="AJ9" s="27">
        <v>33</v>
      </c>
      <c r="AK9" s="27">
        <v>8</v>
      </c>
      <c r="AL9" s="27">
        <v>11</v>
      </c>
      <c r="AM9" s="27">
        <f t="shared" si="6"/>
        <v>52</v>
      </c>
      <c r="AN9" s="29">
        <v>46</v>
      </c>
      <c r="AO9" s="92">
        <f t="shared" si="7"/>
        <v>24</v>
      </c>
      <c r="AP9" s="27">
        <v>16</v>
      </c>
      <c r="AQ9" s="27">
        <v>27</v>
      </c>
      <c r="AR9" s="27">
        <v>14</v>
      </c>
      <c r="AS9" s="27">
        <v>16</v>
      </c>
      <c r="AT9" s="27">
        <f t="shared" ref="AT9:AT19" si="21">SUM(AQ9:AS9)</f>
        <v>57</v>
      </c>
      <c r="AU9" s="27">
        <v>26</v>
      </c>
      <c r="AV9" s="27">
        <f t="shared" si="8"/>
        <v>26</v>
      </c>
      <c r="AW9" s="27">
        <v>13</v>
      </c>
      <c r="AX9" s="27">
        <v>14</v>
      </c>
      <c r="AY9" s="27">
        <f t="shared" ref="AY9:AY38" si="22">SUM(AV9:AX9)</f>
        <v>53</v>
      </c>
      <c r="AZ9" s="27">
        <v>15</v>
      </c>
      <c r="BA9" s="27">
        <v>1</v>
      </c>
      <c r="BB9" s="27"/>
      <c r="BC9" s="27"/>
      <c r="BD9" s="27">
        <f t="shared" si="9"/>
        <v>16</v>
      </c>
      <c r="BE9" s="29">
        <v>14</v>
      </c>
      <c r="BF9" s="27"/>
      <c r="BG9" s="27"/>
      <c r="BH9" s="27"/>
      <c r="BI9" s="82">
        <f t="shared" ref="BI9:BI40" si="23">F9+U9+AE9+AP9</f>
        <v>177</v>
      </c>
      <c r="BJ9" s="82">
        <f t="shared" si="10"/>
        <v>509</v>
      </c>
      <c r="BK9" s="82">
        <f t="shared" si="11"/>
        <v>177</v>
      </c>
      <c r="BL9" s="95">
        <f t="shared" ref="BL9:BL38" si="24">S9+AB9+AN9+BF9+BE9+BH9</f>
        <v>120</v>
      </c>
      <c r="BM9" s="4">
        <f t="shared" si="12"/>
        <v>96</v>
      </c>
      <c r="BN9" s="5">
        <f t="shared" si="13"/>
        <v>0</v>
      </c>
      <c r="BO9" s="5">
        <f t="shared" si="14"/>
        <v>0</v>
      </c>
      <c r="BQ9" s="6">
        <f t="shared" si="15"/>
        <v>0</v>
      </c>
      <c r="BR9" s="6">
        <f t="shared" si="16"/>
        <v>-16</v>
      </c>
      <c r="BU9" s="6">
        <f t="shared" si="17"/>
        <v>-16</v>
      </c>
      <c r="BV9" s="6">
        <f t="shared" ref="BV9:BV41" si="25">D9-BL9</f>
        <v>0</v>
      </c>
    </row>
    <row r="10" spans="1:74" s="6" customFormat="1" ht="42.95" customHeight="1" x14ac:dyDescent="0.2">
      <c r="A10" s="129"/>
      <c r="B10" s="7" t="s">
        <v>5</v>
      </c>
      <c r="C10" s="77">
        <v>200</v>
      </c>
      <c r="D10" s="61">
        <v>140</v>
      </c>
      <c r="E10" s="28">
        <f t="shared" si="18"/>
        <v>100</v>
      </c>
      <c r="F10" s="28">
        <v>140</v>
      </c>
      <c r="G10" s="28">
        <v>210</v>
      </c>
      <c r="H10" s="28">
        <v>200</v>
      </c>
      <c r="I10" s="27">
        <v>145</v>
      </c>
      <c r="J10" s="27">
        <v>112</v>
      </c>
      <c r="K10" s="27">
        <f t="shared" si="0"/>
        <v>667</v>
      </c>
      <c r="L10" s="27">
        <v>140</v>
      </c>
      <c r="M10" s="27"/>
      <c r="N10" s="27">
        <f t="shared" si="1"/>
        <v>140</v>
      </c>
      <c r="O10" s="28"/>
      <c r="P10" s="28"/>
      <c r="Q10" s="28">
        <f t="shared" si="19"/>
        <v>0</v>
      </c>
      <c r="R10" s="41">
        <f t="shared" si="20"/>
        <v>140</v>
      </c>
      <c r="S10" s="29">
        <v>75</v>
      </c>
      <c r="T10" s="27">
        <v>40</v>
      </c>
      <c r="U10" s="27">
        <v>20</v>
      </c>
      <c r="V10" s="27">
        <v>39</v>
      </c>
      <c r="W10" s="27">
        <v>29</v>
      </c>
      <c r="X10" s="27">
        <f t="shared" si="2"/>
        <v>68</v>
      </c>
      <c r="Y10" s="27">
        <v>20</v>
      </c>
      <c r="Z10" s="27"/>
      <c r="AA10" s="27">
        <f t="shared" si="3"/>
        <v>20</v>
      </c>
      <c r="AB10" s="29">
        <v>16</v>
      </c>
      <c r="AC10" s="27">
        <f t="shared" si="4"/>
        <v>60</v>
      </c>
      <c r="AD10" s="61">
        <v>60</v>
      </c>
      <c r="AE10" s="27">
        <v>63</v>
      </c>
      <c r="AF10" s="27">
        <v>119</v>
      </c>
      <c r="AG10" s="27">
        <v>66</v>
      </c>
      <c r="AH10" s="27">
        <v>65</v>
      </c>
      <c r="AI10" s="27">
        <f t="shared" si="5"/>
        <v>250</v>
      </c>
      <c r="AJ10" s="27">
        <v>63</v>
      </c>
      <c r="AK10" s="27">
        <v>0</v>
      </c>
      <c r="AL10" s="27">
        <v>0</v>
      </c>
      <c r="AM10" s="27">
        <f t="shared" si="6"/>
        <v>63</v>
      </c>
      <c r="AN10" s="29">
        <v>47</v>
      </c>
      <c r="AO10" s="92">
        <f t="shared" si="7"/>
        <v>40</v>
      </c>
      <c r="AP10" s="27">
        <v>7</v>
      </c>
      <c r="AQ10" s="27">
        <v>77</v>
      </c>
      <c r="AR10" s="27">
        <v>34</v>
      </c>
      <c r="AS10" s="27">
        <v>27</v>
      </c>
      <c r="AT10" s="27">
        <f t="shared" si="21"/>
        <v>138</v>
      </c>
      <c r="AU10" s="27">
        <v>74</v>
      </c>
      <c r="AV10" s="27">
        <f t="shared" si="8"/>
        <v>74</v>
      </c>
      <c r="AW10" s="27">
        <v>32</v>
      </c>
      <c r="AX10" s="27">
        <v>26</v>
      </c>
      <c r="AY10" s="27">
        <f t="shared" si="22"/>
        <v>132</v>
      </c>
      <c r="AZ10" s="27">
        <v>7</v>
      </c>
      <c r="BA10" s="27"/>
      <c r="BB10" s="27"/>
      <c r="BC10" s="27"/>
      <c r="BD10" s="27">
        <f t="shared" si="9"/>
        <v>7</v>
      </c>
      <c r="BE10" s="29">
        <v>6</v>
      </c>
      <c r="BF10" s="27"/>
      <c r="BG10" s="27"/>
      <c r="BH10" s="27"/>
      <c r="BI10" s="82">
        <f t="shared" si="23"/>
        <v>230</v>
      </c>
      <c r="BJ10" s="82">
        <f t="shared" si="10"/>
        <v>1123</v>
      </c>
      <c r="BK10" s="82">
        <f t="shared" si="11"/>
        <v>230</v>
      </c>
      <c r="BL10" s="95">
        <f t="shared" si="24"/>
        <v>144</v>
      </c>
      <c r="BM10" s="4">
        <f t="shared" si="12"/>
        <v>180</v>
      </c>
      <c r="BN10" s="5">
        <f t="shared" si="13"/>
        <v>56</v>
      </c>
      <c r="BO10" s="5">
        <f t="shared" si="14"/>
        <v>56</v>
      </c>
      <c r="BP10" s="6">
        <f>C10-BL10</f>
        <v>56</v>
      </c>
      <c r="BQ10" s="6">
        <f t="shared" si="15"/>
        <v>-4</v>
      </c>
      <c r="BR10" s="6">
        <f t="shared" si="16"/>
        <v>-11</v>
      </c>
      <c r="BU10" s="6">
        <f t="shared" si="17"/>
        <v>-11</v>
      </c>
      <c r="BV10" s="6">
        <f t="shared" si="25"/>
        <v>-4</v>
      </c>
    </row>
    <row r="11" spans="1:74" s="6" customFormat="1" ht="42.95" customHeight="1" x14ac:dyDescent="0.2">
      <c r="A11" s="129"/>
      <c r="B11" s="7" t="s">
        <v>6</v>
      </c>
      <c r="C11" s="77">
        <v>120</v>
      </c>
      <c r="D11" s="61">
        <v>90</v>
      </c>
      <c r="E11" s="28">
        <f t="shared" si="18"/>
        <v>60</v>
      </c>
      <c r="F11" s="28">
        <v>100</v>
      </c>
      <c r="G11" s="28">
        <v>185</v>
      </c>
      <c r="H11" s="28">
        <v>116</v>
      </c>
      <c r="I11" s="27">
        <v>75</v>
      </c>
      <c r="J11" s="27">
        <v>70</v>
      </c>
      <c r="K11" s="27">
        <f t="shared" si="0"/>
        <v>446</v>
      </c>
      <c r="L11" s="27">
        <v>100</v>
      </c>
      <c r="M11" s="27"/>
      <c r="N11" s="27">
        <f t="shared" si="1"/>
        <v>100</v>
      </c>
      <c r="O11" s="28"/>
      <c r="P11" s="28"/>
      <c r="Q11" s="28">
        <f t="shared" si="19"/>
        <v>0</v>
      </c>
      <c r="R11" s="41">
        <f t="shared" si="20"/>
        <v>100</v>
      </c>
      <c r="S11" s="29">
        <v>45</v>
      </c>
      <c r="T11" s="27">
        <v>40</v>
      </c>
      <c r="U11" s="27">
        <v>20</v>
      </c>
      <c r="V11" s="27">
        <v>42</v>
      </c>
      <c r="W11" s="27">
        <v>16</v>
      </c>
      <c r="X11" s="27">
        <f t="shared" si="2"/>
        <v>58</v>
      </c>
      <c r="Y11" s="27">
        <v>20</v>
      </c>
      <c r="Z11" s="27"/>
      <c r="AA11" s="27">
        <f t="shared" si="3"/>
        <v>20</v>
      </c>
      <c r="AB11" s="29">
        <v>10</v>
      </c>
      <c r="AC11" s="27">
        <f t="shared" si="4"/>
        <v>36</v>
      </c>
      <c r="AD11" s="61">
        <v>46</v>
      </c>
      <c r="AE11" s="27">
        <v>48</v>
      </c>
      <c r="AF11" s="27">
        <v>72</v>
      </c>
      <c r="AG11" s="27">
        <v>29</v>
      </c>
      <c r="AH11" s="27">
        <v>23</v>
      </c>
      <c r="AI11" s="27">
        <f t="shared" si="5"/>
        <v>124</v>
      </c>
      <c r="AJ11" s="27">
        <v>48</v>
      </c>
      <c r="AK11" s="27">
        <v>0</v>
      </c>
      <c r="AL11" s="27">
        <v>0</v>
      </c>
      <c r="AM11" s="27">
        <f t="shared" si="6"/>
        <v>48</v>
      </c>
      <c r="AN11" s="29">
        <v>35</v>
      </c>
      <c r="AO11" s="92">
        <f t="shared" si="7"/>
        <v>24</v>
      </c>
      <c r="AP11" s="27">
        <v>3</v>
      </c>
      <c r="AQ11" s="27">
        <v>44</v>
      </c>
      <c r="AR11" s="27">
        <v>15</v>
      </c>
      <c r="AS11" s="27">
        <v>8</v>
      </c>
      <c r="AT11" s="27">
        <f t="shared" si="21"/>
        <v>67</v>
      </c>
      <c r="AU11" s="27">
        <v>43</v>
      </c>
      <c r="AV11" s="27">
        <f t="shared" si="8"/>
        <v>43</v>
      </c>
      <c r="AW11" s="27">
        <v>12</v>
      </c>
      <c r="AX11" s="27">
        <v>7</v>
      </c>
      <c r="AY11" s="27">
        <f t="shared" si="22"/>
        <v>62</v>
      </c>
      <c r="AZ11" s="27">
        <v>3</v>
      </c>
      <c r="BA11" s="27"/>
      <c r="BB11" s="27"/>
      <c r="BC11" s="27"/>
      <c r="BD11" s="27">
        <f t="shared" si="9"/>
        <v>3</v>
      </c>
      <c r="BE11" s="29">
        <v>1</v>
      </c>
      <c r="BF11" s="27"/>
      <c r="BG11" s="27"/>
      <c r="BH11" s="27"/>
      <c r="BI11" s="82">
        <f t="shared" si="23"/>
        <v>171</v>
      </c>
      <c r="BJ11" s="82">
        <f t="shared" si="10"/>
        <v>695</v>
      </c>
      <c r="BK11" s="82">
        <f t="shared" si="11"/>
        <v>171</v>
      </c>
      <c r="BL11" s="95">
        <f t="shared" si="24"/>
        <v>91</v>
      </c>
      <c r="BM11" s="4">
        <f t="shared" si="12"/>
        <v>100</v>
      </c>
      <c r="BN11" s="5">
        <f t="shared" si="13"/>
        <v>29</v>
      </c>
      <c r="BO11" s="5">
        <f t="shared" si="14"/>
        <v>29</v>
      </c>
      <c r="BP11" s="6">
        <f>C11-BL11</f>
        <v>29</v>
      </c>
      <c r="BQ11" s="6">
        <f t="shared" si="15"/>
        <v>-1</v>
      </c>
      <c r="BR11" s="6">
        <f t="shared" si="16"/>
        <v>-4</v>
      </c>
      <c r="BU11" s="6">
        <f t="shared" si="17"/>
        <v>-4</v>
      </c>
      <c r="BV11" s="6">
        <f t="shared" si="25"/>
        <v>-1</v>
      </c>
    </row>
    <row r="12" spans="1:74" s="6" customFormat="1" ht="42.95" customHeight="1" x14ac:dyDescent="0.2">
      <c r="A12" s="129"/>
      <c r="B12" s="7" t="s">
        <v>34</v>
      </c>
      <c r="C12" s="31">
        <v>80</v>
      </c>
      <c r="D12" s="27">
        <v>80</v>
      </c>
      <c r="E12" s="28">
        <f t="shared" si="18"/>
        <v>40</v>
      </c>
      <c r="F12" s="28">
        <v>56</v>
      </c>
      <c r="G12" s="28">
        <v>102</v>
      </c>
      <c r="H12" s="28">
        <v>145</v>
      </c>
      <c r="I12" s="27">
        <v>94</v>
      </c>
      <c r="J12" s="27">
        <v>110</v>
      </c>
      <c r="K12" s="27">
        <f t="shared" si="0"/>
        <v>451</v>
      </c>
      <c r="L12" s="27">
        <v>56</v>
      </c>
      <c r="M12" s="27"/>
      <c r="N12" s="27">
        <f t="shared" si="1"/>
        <v>56</v>
      </c>
      <c r="O12" s="28"/>
      <c r="P12" s="28"/>
      <c r="Q12" s="28">
        <f t="shared" si="19"/>
        <v>0</v>
      </c>
      <c r="R12" s="41">
        <f t="shared" si="20"/>
        <v>56</v>
      </c>
      <c r="S12" s="29">
        <v>19</v>
      </c>
      <c r="T12" s="27">
        <v>24</v>
      </c>
      <c r="U12" s="27">
        <v>24</v>
      </c>
      <c r="V12" s="27">
        <v>21</v>
      </c>
      <c r="W12" s="27">
        <v>25</v>
      </c>
      <c r="X12" s="27">
        <f t="shared" si="2"/>
        <v>46</v>
      </c>
      <c r="Y12" s="27">
        <v>21</v>
      </c>
      <c r="Z12" s="27">
        <v>3</v>
      </c>
      <c r="AA12" s="27">
        <f t="shared" si="3"/>
        <v>24</v>
      </c>
      <c r="AB12" s="29">
        <v>13</v>
      </c>
      <c r="AC12" s="27">
        <f t="shared" si="4"/>
        <v>24</v>
      </c>
      <c r="AD12" s="61">
        <v>60</v>
      </c>
      <c r="AE12" s="27">
        <v>61</v>
      </c>
      <c r="AF12" s="27">
        <v>40</v>
      </c>
      <c r="AG12" s="27">
        <v>59</v>
      </c>
      <c r="AH12" s="27">
        <v>63</v>
      </c>
      <c r="AI12" s="27">
        <f t="shared" si="5"/>
        <v>162</v>
      </c>
      <c r="AJ12" s="27">
        <v>37</v>
      </c>
      <c r="AK12" s="27">
        <v>19</v>
      </c>
      <c r="AL12" s="27">
        <v>5</v>
      </c>
      <c r="AM12" s="27">
        <f t="shared" si="6"/>
        <v>61</v>
      </c>
      <c r="AN12" s="29">
        <v>46</v>
      </c>
      <c r="AO12" s="92">
        <f t="shared" si="7"/>
        <v>16</v>
      </c>
      <c r="AP12" s="27">
        <v>4</v>
      </c>
      <c r="AQ12" s="27">
        <v>18</v>
      </c>
      <c r="AR12" s="27">
        <v>44</v>
      </c>
      <c r="AS12" s="27">
        <v>35</v>
      </c>
      <c r="AT12" s="27">
        <f t="shared" si="21"/>
        <v>97</v>
      </c>
      <c r="AU12" s="27">
        <v>16</v>
      </c>
      <c r="AV12" s="27">
        <f t="shared" si="8"/>
        <v>16</v>
      </c>
      <c r="AW12" s="27">
        <v>41</v>
      </c>
      <c r="AX12" s="27">
        <v>26</v>
      </c>
      <c r="AY12" s="27">
        <f t="shared" si="22"/>
        <v>83</v>
      </c>
      <c r="AZ12" s="27">
        <v>4</v>
      </c>
      <c r="BA12" s="27"/>
      <c r="BB12" s="27"/>
      <c r="BC12" s="27"/>
      <c r="BD12" s="27">
        <f t="shared" si="9"/>
        <v>4</v>
      </c>
      <c r="BE12" s="29">
        <v>4</v>
      </c>
      <c r="BF12" s="27"/>
      <c r="BG12" s="27"/>
      <c r="BH12" s="27"/>
      <c r="BI12" s="82">
        <f t="shared" si="23"/>
        <v>145</v>
      </c>
      <c r="BJ12" s="82">
        <f t="shared" si="10"/>
        <v>756</v>
      </c>
      <c r="BK12" s="82">
        <f t="shared" si="11"/>
        <v>145</v>
      </c>
      <c r="BL12" s="95">
        <f t="shared" si="24"/>
        <v>82</v>
      </c>
      <c r="BM12" s="4">
        <f t="shared" si="12"/>
        <v>56</v>
      </c>
      <c r="BN12" s="5">
        <f t="shared" si="13"/>
        <v>-2</v>
      </c>
      <c r="BO12" s="5">
        <f t="shared" si="14"/>
        <v>-2</v>
      </c>
      <c r="BQ12" s="6">
        <f t="shared" si="15"/>
        <v>-2</v>
      </c>
      <c r="BR12" s="6">
        <f t="shared" si="16"/>
        <v>-6</v>
      </c>
      <c r="BU12" s="6">
        <f t="shared" si="17"/>
        <v>-6</v>
      </c>
      <c r="BV12" s="6">
        <f t="shared" si="25"/>
        <v>-2</v>
      </c>
    </row>
    <row r="13" spans="1:74" s="6" customFormat="1" ht="42.95" customHeight="1" x14ac:dyDescent="0.2">
      <c r="A13" s="129"/>
      <c r="B13" s="7" t="s">
        <v>35</v>
      </c>
      <c r="C13" s="31">
        <v>80</v>
      </c>
      <c r="D13" s="27">
        <v>80</v>
      </c>
      <c r="E13" s="28">
        <f t="shared" si="18"/>
        <v>40</v>
      </c>
      <c r="F13" s="28">
        <v>55</v>
      </c>
      <c r="G13" s="28">
        <v>65</v>
      </c>
      <c r="H13" s="28">
        <v>107</v>
      </c>
      <c r="I13" s="27">
        <v>47</v>
      </c>
      <c r="J13" s="27">
        <v>100</v>
      </c>
      <c r="K13" s="27">
        <f t="shared" si="0"/>
        <v>319</v>
      </c>
      <c r="L13" s="27">
        <v>55</v>
      </c>
      <c r="M13" s="27"/>
      <c r="N13" s="27">
        <f t="shared" si="1"/>
        <v>55</v>
      </c>
      <c r="O13" s="28"/>
      <c r="P13" s="28"/>
      <c r="Q13" s="28">
        <f t="shared" si="19"/>
        <v>0</v>
      </c>
      <c r="R13" s="41">
        <f t="shared" si="20"/>
        <v>55</v>
      </c>
      <c r="S13" s="29">
        <v>24</v>
      </c>
      <c r="T13" s="27">
        <v>9</v>
      </c>
      <c r="U13" s="27">
        <v>16</v>
      </c>
      <c r="V13" s="27">
        <v>9</v>
      </c>
      <c r="W13" s="27">
        <v>21</v>
      </c>
      <c r="X13" s="27">
        <f t="shared" si="2"/>
        <v>30</v>
      </c>
      <c r="Y13" s="27">
        <v>8</v>
      </c>
      <c r="Z13" s="27">
        <v>8</v>
      </c>
      <c r="AA13" s="27">
        <f t="shared" si="3"/>
        <v>16</v>
      </c>
      <c r="AB13" s="29">
        <v>6</v>
      </c>
      <c r="AC13" s="27">
        <f t="shared" si="4"/>
        <v>24</v>
      </c>
      <c r="AD13" s="27">
        <v>60</v>
      </c>
      <c r="AE13" s="27">
        <v>27</v>
      </c>
      <c r="AF13" s="27">
        <v>16</v>
      </c>
      <c r="AG13" s="27">
        <v>52</v>
      </c>
      <c r="AH13" s="27">
        <v>48</v>
      </c>
      <c r="AI13" s="27">
        <f t="shared" si="5"/>
        <v>116</v>
      </c>
      <c r="AJ13" s="27">
        <v>15</v>
      </c>
      <c r="AK13" s="27">
        <v>8</v>
      </c>
      <c r="AL13" s="27">
        <v>4</v>
      </c>
      <c r="AM13" s="27">
        <f t="shared" si="6"/>
        <v>27</v>
      </c>
      <c r="AN13" s="29">
        <v>20</v>
      </c>
      <c r="AO13" s="35">
        <f t="shared" si="7"/>
        <v>16</v>
      </c>
      <c r="AP13" s="27">
        <v>22</v>
      </c>
      <c r="AQ13" s="27">
        <v>22</v>
      </c>
      <c r="AR13" s="27">
        <v>18</v>
      </c>
      <c r="AS13" s="27">
        <v>24</v>
      </c>
      <c r="AT13" s="27">
        <f t="shared" si="21"/>
        <v>64</v>
      </c>
      <c r="AU13" s="27">
        <v>17</v>
      </c>
      <c r="AV13" s="27">
        <f t="shared" si="8"/>
        <v>17</v>
      </c>
      <c r="AW13" s="27">
        <v>12</v>
      </c>
      <c r="AX13" s="27">
        <v>18</v>
      </c>
      <c r="AY13" s="27">
        <f t="shared" si="22"/>
        <v>47</v>
      </c>
      <c r="AZ13" s="27">
        <v>16</v>
      </c>
      <c r="BA13" s="27">
        <v>6</v>
      </c>
      <c r="BB13" s="27"/>
      <c r="BC13" s="27"/>
      <c r="BD13" s="27">
        <f t="shared" si="9"/>
        <v>22</v>
      </c>
      <c r="BE13" s="29">
        <v>15</v>
      </c>
      <c r="BF13" s="27"/>
      <c r="BG13" s="27"/>
      <c r="BH13" s="27"/>
      <c r="BI13" s="82">
        <f t="shared" si="23"/>
        <v>120</v>
      </c>
      <c r="BJ13" s="82">
        <f t="shared" si="10"/>
        <v>529</v>
      </c>
      <c r="BK13" s="82">
        <f t="shared" si="11"/>
        <v>120</v>
      </c>
      <c r="BL13" s="95">
        <f t="shared" si="24"/>
        <v>65</v>
      </c>
      <c r="BM13" s="4">
        <f t="shared" si="12"/>
        <v>64</v>
      </c>
      <c r="BN13" s="5">
        <f t="shared" si="13"/>
        <v>15</v>
      </c>
      <c r="BO13" s="5">
        <f t="shared" si="14"/>
        <v>15</v>
      </c>
      <c r="BQ13" s="6">
        <f t="shared" si="15"/>
        <v>15</v>
      </c>
      <c r="BR13" s="6">
        <f t="shared" si="16"/>
        <v>-7</v>
      </c>
      <c r="BU13" s="6">
        <f t="shared" si="17"/>
        <v>-7</v>
      </c>
      <c r="BV13" s="6">
        <f t="shared" si="25"/>
        <v>15</v>
      </c>
    </row>
    <row r="14" spans="1:74" s="6" customFormat="1" ht="42.95" customHeight="1" x14ac:dyDescent="0.2">
      <c r="A14" s="129"/>
      <c r="B14" s="7" t="s">
        <v>7</v>
      </c>
      <c r="C14" s="31">
        <v>160</v>
      </c>
      <c r="D14" s="27">
        <v>160</v>
      </c>
      <c r="E14" s="28">
        <f t="shared" si="18"/>
        <v>80</v>
      </c>
      <c r="F14" s="28">
        <v>110</v>
      </c>
      <c r="G14" s="28">
        <v>220</v>
      </c>
      <c r="H14" s="28">
        <v>252</v>
      </c>
      <c r="I14" s="27">
        <v>78</v>
      </c>
      <c r="J14" s="27">
        <v>95</v>
      </c>
      <c r="K14" s="27">
        <f t="shared" si="0"/>
        <v>645</v>
      </c>
      <c r="L14" s="27">
        <v>110</v>
      </c>
      <c r="M14" s="27"/>
      <c r="N14" s="27">
        <f t="shared" si="1"/>
        <v>110</v>
      </c>
      <c r="O14" s="28"/>
      <c r="P14" s="28"/>
      <c r="Q14" s="28">
        <f t="shared" si="19"/>
        <v>0</v>
      </c>
      <c r="R14" s="41">
        <f t="shared" si="20"/>
        <v>110</v>
      </c>
      <c r="S14" s="29">
        <v>54</v>
      </c>
      <c r="T14" s="27">
        <v>40</v>
      </c>
      <c r="U14" s="27">
        <v>40</v>
      </c>
      <c r="V14" s="27">
        <v>47</v>
      </c>
      <c r="W14" s="27">
        <v>25</v>
      </c>
      <c r="X14" s="27">
        <f t="shared" si="2"/>
        <v>72</v>
      </c>
      <c r="Y14" s="27">
        <v>40</v>
      </c>
      <c r="Z14" s="27"/>
      <c r="AA14" s="27">
        <f t="shared" si="3"/>
        <v>40</v>
      </c>
      <c r="AB14" s="29">
        <v>30</v>
      </c>
      <c r="AC14" s="27">
        <f t="shared" si="4"/>
        <v>48</v>
      </c>
      <c r="AD14" s="61">
        <v>80</v>
      </c>
      <c r="AE14" s="27">
        <v>85</v>
      </c>
      <c r="AF14" s="27">
        <v>111</v>
      </c>
      <c r="AG14" s="27">
        <v>145</v>
      </c>
      <c r="AH14" s="27">
        <v>77</v>
      </c>
      <c r="AI14" s="27">
        <f t="shared" si="5"/>
        <v>333</v>
      </c>
      <c r="AJ14" s="27">
        <v>85</v>
      </c>
      <c r="AK14" s="27">
        <v>0</v>
      </c>
      <c r="AL14" s="27">
        <v>0</v>
      </c>
      <c r="AM14" s="27">
        <f t="shared" si="6"/>
        <v>85</v>
      </c>
      <c r="AN14" s="29">
        <v>67</v>
      </c>
      <c r="AO14" s="92">
        <f t="shared" si="7"/>
        <v>32</v>
      </c>
      <c r="AP14" s="27">
        <v>12</v>
      </c>
      <c r="AQ14" s="27">
        <v>66</v>
      </c>
      <c r="AR14" s="27">
        <v>32</v>
      </c>
      <c r="AS14" s="27">
        <v>13</v>
      </c>
      <c r="AT14" s="27">
        <f t="shared" si="21"/>
        <v>111</v>
      </c>
      <c r="AU14" s="27">
        <v>60</v>
      </c>
      <c r="AV14" s="27">
        <f t="shared" si="8"/>
        <v>60</v>
      </c>
      <c r="AW14" s="27">
        <v>29</v>
      </c>
      <c r="AX14" s="27">
        <v>12</v>
      </c>
      <c r="AY14" s="27">
        <f t="shared" si="22"/>
        <v>101</v>
      </c>
      <c r="AZ14" s="27">
        <v>12</v>
      </c>
      <c r="BA14" s="27"/>
      <c r="BB14" s="27"/>
      <c r="BC14" s="27"/>
      <c r="BD14" s="27">
        <f t="shared" si="9"/>
        <v>12</v>
      </c>
      <c r="BE14" s="29">
        <v>7</v>
      </c>
      <c r="BF14" s="27"/>
      <c r="BG14" s="27"/>
      <c r="BH14" s="27"/>
      <c r="BI14" s="82">
        <f t="shared" si="23"/>
        <v>247</v>
      </c>
      <c r="BJ14" s="82">
        <f t="shared" si="10"/>
        <v>1161</v>
      </c>
      <c r="BK14" s="82">
        <f t="shared" si="11"/>
        <v>247</v>
      </c>
      <c r="BL14" s="95">
        <f t="shared" si="24"/>
        <v>158</v>
      </c>
      <c r="BM14" s="4">
        <f t="shared" si="12"/>
        <v>120</v>
      </c>
      <c r="BN14" s="5">
        <f t="shared" si="13"/>
        <v>2</v>
      </c>
      <c r="BO14" s="5">
        <f t="shared" si="14"/>
        <v>2</v>
      </c>
      <c r="BQ14" s="6">
        <f t="shared" si="15"/>
        <v>2</v>
      </c>
      <c r="BR14" s="6">
        <f t="shared" si="16"/>
        <v>-10</v>
      </c>
      <c r="BU14" s="6">
        <f t="shared" si="17"/>
        <v>-10</v>
      </c>
      <c r="BV14" s="6">
        <f t="shared" si="25"/>
        <v>2</v>
      </c>
    </row>
    <row r="15" spans="1:74" s="6" customFormat="1" ht="42.95" customHeight="1" x14ac:dyDescent="0.2">
      <c r="A15" s="129"/>
      <c r="B15" s="7" t="s">
        <v>31</v>
      </c>
      <c r="C15" s="77">
        <v>120</v>
      </c>
      <c r="D15" s="61">
        <v>80</v>
      </c>
      <c r="E15" s="79">
        <f t="shared" si="18"/>
        <v>60</v>
      </c>
      <c r="F15" s="28">
        <v>80</v>
      </c>
      <c r="G15" s="28">
        <v>80</v>
      </c>
      <c r="H15" s="28">
        <v>103</v>
      </c>
      <c r="I15" s="27">
        <v>31</v>
      </c>
      <c r="J15" s="27">
        <v>67</v>
      </c>
      <c r="K15" s="27">
        <f t="shared" si="0"/>
        <v>281</v>
      </c>
      <c r="L15" s="27">
        <v>80</v>
      </c>
      <c r="M15" s="27"/>
      <c r="N15" s="27">
        <f t="shared" si="1"/>
        <v>80</v>
      </c>
      <c r="O15" s="28"/>
      <c r="P15" s="28"/>
      <c r="Q15" s="28">
        <f t="shared" si="19"/>
        <v>0</v>
      </c>
      <c r="R15" s="41">
        <f t="shared" si="20"/>
        <v>80</v>
      </c>
      <c r="S15" s="29">
        <v>35</v>
      </c>
      <c r="T15" s="27">
        <v>24</v>
      </c>
      <c r="U15" s="27">
        <v>22</v>
      </c>
      <c r="V15" s="27">
        <v>24</v>
      </c>
      <c r="W15" s="27">
        <v>4</v>
      </c>
      <c r="X15" s="27">
        <f t="shared" si="2"/>
        <v>28</v>
      </c>
      <c r="Y15" s="27">
        <v>21</v>
      </c>
      <c r="Z15" s="27">
        <v>1</v>
      </c>
      <c r="AA15" s="27">
        <f t="shared" si="3"/>
        <v>22</v>
      </c>
      <c r="AB15" s="29">
        <v>9</v>
      </c>
      <c r="AC15" s="27">
        <v>36</v>
      </c>
      <c r="AD15" s="27">
        <v>40</v>
      </c>
      <c r="AE15" s="27">
        <v>40</v>
      </c>
      <c r="AF15" s="27">
        <v>42</v>
      </c>
      <c r="AG15" s="27">
        <v>43</v>
      </c>
      <c r="AH15" s="27">
        <v>52</v>
      </c>
      <c r="AI15" s="27">
        <f t="shared" si="5"/>
        <v>137</v>
      </c>
      <c r="AJ15" s="27">
        <v>38</v>
      </c>
      <c r="AK15" s="27">
        <v>2</v>
      </c>
      <c r="AL15" s="27">
        <v>0</v>
      </c>
      <c r="AM15" s="27">
        <f t="shared" si="6"/>
        <v>40</v>
      </c>
      <c r="AN15" s="29">
        <v>36</v>
      </c>
      <c r="AO15" s="35">
        <f t="shared" si="7"/>
        <v>24</v>
      </c>
      <c r="AP15" s="27">
        <v>27</v>
      </c>
      <c r="AQ15" s="27">
        <v>49</v>
      </c>
      <c r="AR15" s="27">
        <v>7</v>
      </c>
      <c r="AS15" s="27">
        <v>8</v>
      </c>
      <c r="AT15" s="27">
        <f t="shared" si="21"/>
        <v>64</v>
      </c>
      <c r="AU15" s="27">
        <v>43</v>
      </c>
      <c r="AV15" s="27">
        <f t="shared" si="8"/>
        <v>43</v>
      </c>
      <c r="AW15" s="27">
        <v>5</v>
      </c>
      <c r="AX15" s="27">
        <v>7</v>
      </c>
      <c r="AY15" s="27">
        <f t="shared" si="22"/>
        <v>55</v>
      </c>
      <c r="AZ15" s="27">
        <v>27</v>
      </c>
      <c r="BA15" s="27"/>
      <c r="BB15" s="27"/>
      <c r="BC15" s="27"/>
      <c r="BD15" s="27">
        <f t="shared" si="9"/>
        <v>27</v>
      </c>
      <c r="BE15" s="29">
        <v>26</v>
      </c>
      <c r="BF15" s="27"/>
      <c r="BG15" s="27"/>
      <c r="BH15" s="27"/>
      <c r="BI15" s="82">
        <f t="shared" si="23"/>
        <v>169</v>
      </c>
      <c r="BJ15" s="82">
        <f t="shared" si="10"/>
        <v>510</v>
      </c>
      <c r="BK15" s="82">
        <f t="shared" si="11"/>
        <v>169</v>
      </c>
      <c r="BL15" s="95">
        <f t="shared" si="24"/>
        <v>106</v>
      </c>
      <c r="BM15" s="4">
        <f t="shared" si="12"/>
        <v>98</v>
      </c>
      <c r="BN15" s="5">
        <f t="shared" si="13"/>
        <v>14</v>
      </c>
      <c r="BO15" s="5">
        <f t="shared" si="14"/>
        <v>14</v>
      </c>
      <c r="BP15" s="6">
        <f>C15-BL15</f>
        <v>14</v>
      </c>
      <c r="BQ15" s="6">
        <f t="shared" si="15"/>
        <v>-26</v>
      </c>
      <c r="BR15" s="6">
        <f t="shared" si="16"/>
        <v>-53</v>
      </c>
      <c r="BU15" s="6">
        <f t="shared" si="17"/>
        <v>-53</v>
      </c>
      <c r="BV15" s="6">
        <f t="shared" si="25"/>
        <v>-26</v>
      </c>
    </row>
    <row r="16" spans="1:74" s="6" customFormat="1" ht="42.95" customHeight="1" x14ac:dyDescent="0.2">
      <c r="A16" s="129"/>
      <c r="B16" s="7" t="s">
        <v>30</v>
      </c>
      <c r="C16" s="78">
        <v>80</v>
      </c>
      <c r="D16" s="30">
        <v>80</v>
      </c>
      <c r="E16" s="79">
        <f t="shared" si="18"/>
        <v>40</v>
      </c>
      <c r="F16" s="28">
        <v>70</v>
      </c>
      <c r="G16" s="28">
        <v>101</v>
      </c>
      <c r="H16" s="28">
        <v>101</v>
      </c>
      <c r="I16" s="27">
        <v>40</v>
      </c>
      <c r="J16" s="27">
        <v>52</v>
      </c>
      <c r="K16" s="27">
        <f t="shared" si="0"/>
        <v>294</v>
      </c>
      <c r="L16" s="27">
        <v>70</v>
      </c>
      <c r="M16" s="27"/>
      <c r="N16" s="27">
        <f t="shared" si="1"/>
        <v>70</v>
      </c>
      <c r="O16" s="28"/>
      <c r="P16" s="28"/>
      <c r="Q16" s="28">
        <f t="shared" si="19"/>
        <v>0</v>
      </c>
      <c r="R16" s="41">
        <f t="shared" si="20"/>
        <v>70</v>
      </c>
      <c r="S16" s="29">
        <v>26</v>
      </c>
      <c r="T16" s="27">
        <v>21</v>
      </c>
      <c r="U16" s="27">
        <v>19</v>
      </c>
      <c r="V16" s="27">
        <v>18</v>
      </c>
      <c r="W16" s="27">
        <v>12</v>
      </c>
      <c r="X16" s="27">
        <f t="shared" si="2"/>
        <v>30</v>
      </c>
      <c r="Y16" s="27">
        <v>18</v>
      </c>
      <c r="Z16" s="27">
        <v>1</v>
      </c>
      <c r="AA16" s="27">
        <f t="shared" si="3"/>
        <v>19</v>
      </c>
      <c r="AB16" s="29">
        <v>8</v>
      </c>
      <c r="AC16" s="27">
        <f>C16*30/100</f>
        <v>24</v>
      </c>
      <c r="AD16" s="28">
        <v>50</v>
      </c>
      <c r="AE16" s="27">
        <v>45</v>
      </c>
      <c r="AF16" s="27">
        <v>32</v>
      </c>
      <c r="AG16" s="27">
        <v>46</v>
      </c>
      <c r="AH16" s="27">
        <v>41</v>
      </c>
      <c r="AI16" s="27">
        <f t="shared" si="5"/>
        <v>119</v>
      </c>
      <c r="AJ16" s="27">
        <v>31</v>
      </c>
      <c r="AK16" s="27">
        <v>6</v>
      </c>
      <c r="AL16" s="27">
        <v>8</v>
      </c>
      <c r="AM16" s="27">
        <f>SUM(AJ16:AL16)</f>
        <v>45</v>
      </c>
      <c r="AN16" s="29">
        <v>34</v>
      </c>
      <c r="AO16" s="92">
        <f t="shared" si="7"/>
        <v>16</v>
      </c>
      <c r="AP16" s="27">
        <v>14</v>
      </c>
      <c r="AQ16" s="27">
        <v>25</v>
      </c>
      <c r="AR16" s="27">
        <v>20</v>
      </c>
      <c r="AS16" s="27">
        <v>14</v>
      </c>
      <c r="AT16" s="27">
        <f t="shared" si="21"/>
        <v>59</v>
      </c>
      <c r="AU16" s="27">
        <v>22</v>
      </c>
      <c r="AV16" s="27">
        <f t="shared" si="8"/>
        <v>22</v>
      </c>
      <c r="AW16" s="27">
        <v>18</v>
      </c>
      <c r="AX16" s="27">
        <v>13</v>
      </c>
      <c r="AY16" s="27">
        <f t="shared" si="22"/>
        <v>53</v>
      </c>
      <c r="AZ16" s="27">
        <v>14</v>
      </c>
      <c r="BA16" s="27"/>
      <c r="BB16" s="27"/>
      <c r="BC16" s="27"/>
      <c r="BD16" s="27">
        <f t="shared" si="9"/>
        <v>14</v>
      </c>
      <c r="BE16" s="29">
        <v>14</v>
      </c>
      <c r="BF16" s="27"/>
      <c r="BG16" s="27"/>
      <c r="BH16" s="27"/>
      <c r="BI16" s="82">
        <f t="shared" si="23"/>
        <v>148</v>
      </c>
      <c r="BJ16" s="82">
        <f t="shared" si="10"/>
        <v>502</v>
      </c>
      <c r="BK16" s="82">
        <f t="shared" si="11"/>
        <v>148</v>
      </c>
      <c r="BL16" s="95">
        <f t="shared" si="24"/>
        <v>82</v>
      </c>
      <c r="BM16" s="4">
        <v>124</v>
      </c>
      <c r="BN16" s="5">
        <f t="shared" si="13"/>
        <v>-2</v>
      </c>
      <c r="BO16" s="5">
        <v>138</v>
      </c>
      <c r="BQ16" s="6">
        <f t="shared" si="15"/>
        <v>-2</v>
      </c>
      <c r="BR16" s="6">
        <f t="shared" si="16"/>
        <v>-16</v>
      </c>
      <c r="BU16" s="6">
        <f t="shared" si="17"/>
        <v>-16</v>
      </c>
      <c r="BV16" s="6">
        <f t="shared" si="25"/>
        <v>-2</v>
      </c>
    </row>
    <row r="17" spans="1:74" s="6" customFormat="1" ht="42.95" customHeight="1" x14ac:dyDescent="0.2">
      <c r="A17" s="129"/>
      <c r="B17" s="7" t="s">
        <v>27</v>
      </c>
      <c r="C17" s="78">
        <v>80</v>
      </c>
      <c r="D17" s="30">
        <v>80</v>
      </c>
      <c r="E17" s="79">
        <f t="shared" si="18"/>
        <v>40</v>
      </c>
      <c r="F17" s="28">
        <v>47</v>
      </c>
      <c r="G17" s="28">
        <v>27</v>
      </c>
      <c r="H17" s="28">
        <v>31</v>
      </c>
      <c r="I17" s="27">
        <v>27</v>
      </c>
      <c r="J17" s="27">
        <v>25</v>
      </c>
      <c r="K17" s="27">
        <f t="shared" si="0"/>
        <v>110</v>
      </c>
      <c r="L17" s="27">
        <v>27</v>
      </c>
      <c r="M17" s="27">
        <v>6</v>
      </c>
      <c r="N17" s="27">
        <f t="shared" si="1"/>
        <v>33</v>
      </c>
      <c r="O17" s="28">
        <v>6</v>
      </c>
      <c r="P17" s="28">
        <v>8</v>
      </c>
      <c r="Q17" s="28">
        <f t="shared" si="19"/>
        <v>14</v>
      </c>
      <c r="R17" s="41">
        <f t="shared" si="20"/>
        <v>47</v>
      </c>
      <c r="S17" s="29">
        <v>12</v>
      </c>
      <c r="T17" s="27">
        <v>5</v>
      </c>
      <c r="U17" s="27">
        <v>5</v>
      </c>
      <c r="V17" s="27">
        <v>5</v>
      </c>
      <c r="W17" s="27"/>
      <c r="X17" s="27">
        <f t="shared" si="2"/>
        <v>5</v>
      </c>
      <c r="Y17" s="27">
        <v>5</v>
      </c>
      <c r="Z17" s="27"/>
      <c r="AA17" s="27">
        <f t="shared" si="3"/>
        <v>5</v>
      </c>
      <c r="AB17" s="29">
        <v>1</v>
      </c>
      <c r="AC17" s="27">
        <f>C17*30/100</f>
        <v>24</v>
      </c>
      <c r="AD17" s="29">
        <v>24</v>
      </c>
      <c r="AE17" s="27">
        <v>24</v>
      </c>
      <c r="AF17" s="27">
        <v>7</v>
      </c>
      <c r="AG17" s="27">
        <v>11</v>
      </c>
      <c r="AH17" s="27">
        <v>14</v>
      </c>
      <c r="AI17" s="27">
        <f t="shared" si="5"/>
        <v>32</v>
      </c>
      <c r="AJ17" s="27">
        <v>7</v>
      </c>
      <c r="AK17" s="27">
        <v>4</v>
      </c>
      <c r="AL17" s="27">
        <v>1</v>
      </c>
      <c r="AM17" s="27">
        <f t="shared" si="6"/>
        <v>12</v>
      </c>
      <c r="AN17" s="29">
        <v>6</v>
      </c>
      <c r="AO17" s="35">
        <f t="shared" si="7"/>
        <v>16</v>
      </c>
      <c r="AP17" s="27">
        <v>16</v>
      </c>
      <c r="AQ17" s="27">
        <v>3</v>
      </c>
      <c r="AR17" s="27">
        <v>0</v>
      </c>
      <c r="AS17" s="27">
        <v>2</v>
      </c>
      <c r="AT17" s="27">
        <f t="shared" si="21"/>
        <v>5</v>
      </c>
      <c r="AU17" s="27">
        <v>2</v>
      </c>
      <c r="AV17" s="27">
        <f t="shared" si="8"/>
        <v>2</v>
      </c>
      <c r="AW17" s="27"/>
      <c r="AX17" s="27">
        <v>2</v>
      </c>
      <c r="AY17" s="27">
        <f t="shared" si="22"/>
        <v>4</v>
      </c>
      <c r="AZ17" s="27">
        <v>2</v>
      </c>
      <c r="BA17" s="27"/>
      <c r="BB17" s="27"/>
      <c r="BC17" s="27"/>
      <c r="BD17" s="27">
        <f t="shared" si="9"/>
        <v>2</v>
      </c>
      <c r="BE17" s="29">
        <v>1</v>
      </c>
      <c r="BF17" s="27"/>
      <c r="BG17" s="27"/>
      <c r="BH17" s="27"/>
      <c r="BI17" s="82">
        <f t="shared" si="23"/>
        <v>92</v>
      </c>
      <c r="BJ17" s="82">
        <f t="shared" si="10"/>
        <v>152</v>
      </c>
      <c r="BK17" s="82">
        <f t="shared" si="11"/>
        <v>66</v>
      </c>
      <c r="BL17" s="95">
        <f t="shared" si="24"/>
        <v>20</v>
      </c>
      <c r="BM17" s="4">
        <f>C17-Q17-AA17</f>
        <v>61</v>
      </c>
      <c r="BN17" s="5">
        <f t="shared" si="13"/>
        <v>60</v>
      </c>
      <c r="BO17" s="5">
        <f>C17-BL17</f>
        <v>60</v>
      </c>
      <c r="BQ17" s="6">
        <f t="shared" si="15"/>
        <v>60</v>
      </c>
      <c r="BR17" s="6">
        <f t="shared" si="16"/>
        <v>58</v>
      </c>
      <c r="BU17" s="6">
        <f t="shared" si="17"/>
        <v>58</v>
      </c>
      <c r="BV17" s="6">
        <f t="shared" si="25"/>
        <v>60</v>
      </c>
    </row>
    <row r="18" spans="1:74" s="6" customFormat="1" ht="42.75" customHeight="1" x14ac:dyDescent="0.2">
      <c r="A18" s="129"/>
      <c r="B18" s="7" t="s">
        <v>28</v>
      </c>
      <c r="C18" s="78">
        <v>40</v>
      </c>
      <c r="D18" s="30">
        <v>40</v>
      </c>
      <c r="E18" s="79">
        <f t="shared" si="18"/>
        <v>20</v>
      </c>
      <c r="F18" s="28">
        <v>40</v>
      </c>
      <c r="G18" s="28">
        <v>37</v>
      </c>
      <c r="H18" s="28">
        <v>35</v>
      </c>
      <c r="I18" s="27">
        <v>13</v>
      </c>
      <c r="J18" s="27">
        <v>26</v>
      </c>
      <c r="K18" s="27">
        <f t="shared" si="0"/>
        <v>111</v>
      </c>
      <c r="L18" s="27">
        <v>37</v>
      </c>
      <c r="M18" s="27">
        <v>3</v>
      </c>
      <c r="N18" s="27">
        <f t="shared" si="1"/>
        <v>40</v>
      </c>
      <c r="O18" s="28"/>
      <c r="P18" s="28"/>
      <c r="Q18" s="28">
        <f t="shared" si="19"/>
        <v>0</v>
      </c>
      <c r="R18" s="41">
        <f t="shared" si="20"/>
        <v>40</v>
      </c>
      <c r="S18" s="29">
        <v>12</v>
      </c>
      <c r="T18" s="27">
        <v>5</v>
      </c>
      <c r="U18" s="27">
        <v>5</v>
      </c>
      <c r="V18" s="27">
        <v>4</v>
      </c>
      <c r="W18" s="27">
        <v>7</v>
      </c>
      <c r="X18" s="27">
        <f t="shared" si="2"/>
        <v>11</v>
      </c>
      <c r="Y18" s="27">
        <v>4</v>
      </c>
      <c r="Z18" s="27">
        <v>1</v>
      </c>
      <c r="AA18" s="27">
        <f>SUM(Y18:Z18)</f>
        <v>5</v>
      </c>
      <c r="AB18" s="29">
        <v>3</v>
      </c>
      <c r="AC18" s="27">
        <f>C18*30/100</f>
        <v>12</v>
      </c>
      <c r="AD18" s="29">
        <v>24</v>
      </c>
      <c r="AE18" s="27">
        <v>12</v>
      </c>
      <c r="AF18" s="27">
        <v>5</v>
      </c>
      <c r="AG18" s="27">
        <v>16</v>
      </c>
      <c r="AH18" s="27">
        <v>10</v>
      </c>
      <c r="AI18" s="27">
        <f t="shared" si="5"/>
        <v>31</v>
      </c>
      <c r="AJ18" s="27">
        <v>5</v>
      </c>
      <c r="AK18" s="27">
        <v>1</v>
      </c>
      <c r="AL18" s="27">
        <v>1</v>
      </c>
      <c r="AM18" s="27">
        <f t="shared" si="6"/>
        <v>7</v>
      </c>
      <c r="AN18" s="29">
        <v>4</v>
      </c>
      <c r="AO18" s="35">
        <f t="shared" si="7"/>
        <v>8</v>
      </c>
      <c r="AP18" s="27">
        <v>8</v>
      </c>
      <c r="AQ18" s="27">
        <v>5</v>
      </c>
      <c r="AR18" s="27">
        <v>1</v>
      </c>
      <c r="AS18" s="27">
        <v>5</v>
      </c>
      <c r="AT18" s="27">
        <f t="shared" si="21"/>
        <v>11</v>
      </c>
      <c r="AU18" s="27">
        <v>3</v>
      </c>
      <c r="AV18" s="27">
        <f t="shared" si="8"/>
        <v>3</v>
      </c>
      <c r="AW18" s="27">
        <v>1</v>
      </c>
      <c r="AX18" s="27">
        <v>5</v>
      </c>
      <c r="AY18" s="27">
        <f t="shared" si="22"/>
        <v>9</v>
      </c>
      <c r="AZ18" s="27">
        <v>2</v>
      </c>
      <c r="BA18" s="27">
        <v>1</v>
      </c>
      <c r="BB18" s="27">
        <v>2</v>
      </c>
      <c r="BC18" s="27"/>
      <c r="BD18" s="27">
        <f t="shared" si="9"/>
        <v>5</v>
      </c>
      <c r="BE18" s="29"/>
      <c r="BF18" s="27"/>
      <c r="BG18" s="27"/>
      <c r="BH18" s="27"/>
      <c r="BI18" s="82">
        <f t="shared" si="23"/>
        <v>65</v>
      </c>
      <c r="BJ18" s="82">
        <f t="shared" si="10"/>
        <v>164</v>
      </c>
      <c r="BK18" s="82">
        <f t="shared" si="11"/>
        <v>57</v>
      </c>
      <c r="BL18" s="95">
        <f t="shared" si="24"/>
        <v>19</v>
      </c>
      <c r="BM18" s="4">
        <f>C18-Q18-AA18</f>
        <v>35</v>
      </c>
      <c r="BN18" s="5">
        <f t="shared" si="13"/>
        <v>21</v>
      </c>
      <c r="BO18" s="5">
        <f>C18-BL18</f>
        <v>21</v>
      </c>
      <c r="BQ18" s="6">
        <f t="shared" si="15"/>
        <v>21</v>
      </c>
      <c r="BR18" s="6">
        <f t="shared" si="16"/>
        <v>16</v>
      </c>
      <c r="BU18" s="6">
        <f t="shared" si="17"/>
        <v>16</v>
      </c>
      <c r="BV18" s="6">
        <f t="shared" si="25"/>
        <v>21</v>
      </c>
    </row>
    <row r="19" spans="1:74" s="6" customFormat="1" ht="42.95" customHeight="1" thickBot="1" x14ac:dyDescent="0.25">
      <c r="A19" s="129"/>
      <c r="B19" s="7" t="s">
        <v>29</v>
      </c>
      <c r="C19" s="78">
        <v>40</v>
      </c>
      <c r="D19" s="30">
        <v>40</v>
      </c>
      <c r="E19" s="79">
        <v>20</v>
      </c>
      <c r="F19" s="28">
        <v>64</v>
      </c>
      <c r="G19" s="28">
        <v>64</v>
      </c>
      <c r="H19" s="28">
        <v>60</v>
      </c>
      <c r="I19" s="27">
        <v>40</v>
      </c>
      <c r="J19" s="27">
        <v>57</v>
      </c>
      <c r="K19" s="27">
        <f t="shared" si="0"/>
        <v>221</v>
      </c>
      <c r="L19" s="27">
        <v>64</v>
      </c>
      <c r="M19" s="27"/>
      <c r="N19" s="27">
        <f t="shared" si="1"/>
        <v>64</v>
      </c>
      <c r="O19" s="28"/>
      <c r="P19" s="28"/>
      <c r="Q19" s="28">
        <f t="shared" si="19"/>
        <v>0</v>
      </c>
      <c r="R19" s="41">
        <f t="shared" si="20"/>
        <v>64</v>
      </c>
      <c r="S19" s="29">
        <v>21</v>
      </c>
      <c r="T19" s="27">
        <v>12</v>
      </c>
      <c r="U19" s="27">
        <v>10</v>
      </c>
      <c r="V19" s="27">
        <v>11</v>
      </c>
      <c r="W19" s="27">
        <v>7</v>
      </c>
      <c r="X19" s="27">
        <f t="shared" si="2"/>
        <v>18</v>
      </c>
      <c r="Y19" s="27">
        <v>10</v>
      </c>
      <c r="Z19" s="27"/>
      <c r="AA19" s="27">
        <f>SUM(Y19:Z19)</f>
        <v>10</v>
      </c>
      <c r="AB19" s="29">
        <v>6</v>
      </c>
      <c r="AC19" s="27">
        <f>C19*30/100</f>
        <v>12</v>
      </c>
      <c r="AD19" s="28">
        <v>15</v>
      </c>
      <c r="AE19" s="27">
        <v>16</v>
      </c>
      <c r="AF19" s="27">
        <v>34</v>
      </c>
      <c r="AG19" s="27">
        <v>24</v>
      </c>
      <c r="AH19" s="27">
        <v>27</v>
      </c>
      <c r="AI19" s="27">
        <f t="shared" si="5"/>
        <v>85</v>
      </c>
      <c r="AJ19" s="27">
        <v>13</v>
      </c>
      <c r="AK19" s="27">
        <v>2</v>
      </c>
      <c r="AL19" s="27">
        <v>1</v>
      </c>
      <c r="AM19" s="27">
        <f t="shared" si="6"/>
        <v>16</v>
      </c>
      <c r="AN19" s="29">
        <v>8</v>
      </c>
      <c r="AO19" s="92">
        <f t="shared" si="7"/>
        <v>8</v>
      </c>
      <c r="AP19" s="27">
        <v>5</v>
      </c>
      <c r="AQ19" s="27">
        <v>17</v>
      </c>
      <c r="AR19" s="27">
        <v>10</v>
      </c>
      <c r="AS19" s="27">
        <v>7</v>
      </c>
      <c r="AT19" s="27">
        <f t="shared" si="21"/>
        <v>34</v>
      </c>
      <c r="AU19" s="27">
        <v>14</v>
      </c>
      <c r="AV19" s="27">
        <f t="shared" si="8"/>
        <v>14</v>
      </c>
      <c r="AW19" s="27">
        <v>6</v>
      </c>
      <c r="AX19" s="27">
        <v>6</v>
      </c>
      <c r="AY19" s="27">
        <f t="shared" si="22"/>
        <v>26</v>
      </c>
      <c r="AZ19" s="27">
        <v>5</v>
      </c>
      <c r="BA19" s="27"/>
      <c r="BB19" s="27"/>
      <c r="BC19" s="27"/>
      <c r="BD19" s="27">
        <f t="shared" si="9"/>
        <v>5</v>
      </c>
      <c r="BE19" s="29">
        <v>3</v>
      </c>
      <c r="BF19" s="27"/>
      <c r="BG19" s="27"/>
      <c r="BH19" s="27"/>
      <c r="BI19" s="82">
        <f t="shared" si="23"/>
        <v>95</v>
      </c>
      <c r="BJ19" s="82">
        <f t="shared" si="10"/>
        <v>358</v>
      </c>
      <c r="BK19" s="82">
        <f t="shared" si="11"/>
        <v>95</v>
      </c>
      <c r="BL19" s="95">
        <f t="shared" si="24"/>
        <v>38</v>
      </c>
      <c r="BM19" s="4">
        <f>C19-Q19-AA19</f>
        <v>30</v>
      </c>
      <c r="BN19" s="5">
        <f t="shared" si="13"/>
        <v>2</v>
      </c>
      <c r="BO19" s="5">
        <f>C19-BL19</f>
        <v>2</v>
      </c>
      <c r="BQ19" s="6">
        <f t="shared" si="15"/>
        <v>2</v>
      </c>
      <c r="BR19" s="6">
        <f t="shared" si="16"/>
        <v>-3</v>
      </c>
      <c r="BU19" s="6">
        <f t="shared" si="17"/>
        <v>-3</v>
      </c>
      <c r="BV19" s="6">
        <f t="shared" si="25"/>
        <v>2</v>
      </c>
    </row>
    <row r="20" spans="1:74" s="11" customFormat="1" ht="42.95" customHeight="1" thickBot="1" x14ac:dyDescent="0.25">
      <c r="A20" s="127" t="s">
        <v>59</v>
      </c>
      <c r="B20" s="128"/>
      <c r="C20" s="33">
        <f t="shared" ref="C20:AE20" si="26">SUM(C8:C19)</f>
        <v>1400</v>
      </c>
      <c r="D20" s="80">
        <f t="shared" si="26"/>
        <v>1270</v>
      </c>
      <c r="E20" s="33">
        <f t="shared" si="26"/>
        <v>700</v>
      </c>
      <c r="F20" s="33">
        <f t="shared" si="26"/>
        <v>1017</v>
      </c>
      <c r="G20" s="33">
        <f t="shared" si="26"/>
        <v>1653</v>
      </c>
      <c r="H20" s="33">
        <f t="shared" si="26"/>
        <v>1604</v>
      </c>
      <c r="I20" s="33">
        <f t="shared" si="26"/>
        <v>901</v>
      </c>
      <c r="J20" s="33">
        <f t="shared" si="26"/>
        <v>957</v>
      </c>
      <c r="K20" s="33">
        <f t="shared" si="26"/>
        <v>5115</v>
      </c>
      <c r="L20" s="33">
        <f t="shared" si="26"/>
        <v>994</v>
      </c>
      <c r="M20" s="33">
        <f t="shared" si="26"/>
        <v>9</v>
      </c>
      <c r="N20" s="33">
        <f t="shared" si="26"/>
        <v>1003</v>
      </c>
      <c r="O20" s="33">
        <f t="shared" si="26"/>
        <v>6</v>
      </c>
      <c r="P20" s="33">
        <f t="shared" si="26"/>
        <v>8</v>
      </c>
      <c r="Q20" s="33">
        <f t="shared" si="26"/>
        <v>14</v>
      </c>
      <c r="R20" s="42">
        <f t="shared" si="26"/>
        <v>1017</v>
      </c>
      <c r="S20" s="33">
        <v>458</v>
      </c>
      <c r="T20" s="33">
        <f t="shared" si="26"/>
        <v>284</v>
      </c>
      <c r="U20" s="33">
        <f t="shared" si="26"/>
        <v>245</v>
      </c>
      <c r="V20" s="33">
        <f t="shared" si="26"/>
        <v>373</v>
      </c>
      <c r="W20" s="33">
        <f t="shared" si="26"/>
        <v>202</v>
      </c>
      <c r="X20" s="33">
        <f t="shared" si="26"/>
        <v>575</v>
      </c>
      <c r="Y20" s="33">
        <f t="shared" si="26"/>
        <v>229</v>
      </c>
      <c r="Z20" s="33">
        <f t="shared" si="26"/>
        <v>16</v>
      </c>
      <c r="AA20" s="33">
        <f t="shared" si="26"/>
        <v>245</v>
      </c>
      <c r="AB20" s="33">
        <v>150</v>
      </c>
      <c r="AC20" s="33">
        <f t="shared" si="26"/>
        <v>420</v>
      </c>
      <c r="AD20" s="33">
        <f t="shared" si="26"/>
        <v>671</v>
      </c>
      <c r="AE20" s="33">
        <f t="shared" si="26"/>
        <v>646</v>
      </c>
      <c r="AF20" s="33">
        <f t="shared" ref="AF20:BL20" si="27">SUM(AF8:AF19)</f>
        <v>782</v>
      </c>
      <c r="AG20" s="33">
        <f t="shared" si="27"/>
        <v>681</v>
      </c>
      <c r="AH20" s="33">
        <f t="shared" si="27"/>
        <v>564</v>
      </c>
      <c r="AI20" s="33">
        <f t="shared" si="27"/>
        <v>2027</v>
      </c>
      <c r="AJ20" s="33">
        <f t="shared" si="27"/>
        <v>547</v>
      </c>
      <c r="AK20" s="33">
        <f t="shared" si="27"/>
        <v>50</v>
      </c>
      <c r="AL20" s="33">
        <f t="shared" si="27"/>
        <v>32</v>
      </c>
      <c r="AM20" s="33">
        <f t="shared" si="27"/>
        <v>629</v>
      </c>
      <c r="AN20" s="33">
        <f t="shared" si="27"/>
        <v>493</v>
      </c>
      <c r="AO20" s="34">
        <f t="shared" si="27"/>
        <v>280</v>
      </c>
      <c r="AP20" s="33">
        <f t="shared" si="27"/>
        <v>154</v>
      </c>
      <c r="AQ20" s="33">
        <f t="shared" si="27"/>
        <v>497</v>
      </c>
      <c r="AR20" s="33">
        <f t="shared" si="27"/>
        <v>250</v>
      </c>
      <c r="AS20" s="33">
        <f t="shared" si="27"/>
        <v>207</v>
      </c>
      <c r="AT20" s="33">
        <f t="shared" si="27"/>
        <v>954</v>
      </c>
      <c r="AU20" s="33">
        <f t="shared" si="27"/>
        <v>457</v>
      </c>
      <c r="AV20" s="33">
        <f t="shared" si="27"/>
        <v>457</v>
      </c>
      <c r="AW20" s="33">
        <f t="shared" si="27"/>
        <v>217</v>
      </c>
      <c r="AX20" s="33">
        <f t="shared" si="27"/>
        <v>172</v>
      </c>
      <c r="AY20" s="33">
        <f t="shared" si="27"/>
        <v>846</v>
      </c>
      <c r="AZ20" s="33">
        <f t="shared" si="27"/>
        <v>127</v>
      </c>
      <c r="BA20" s="33">
        <f t="shared" si="27"/>
        <v>8</v>
      </c>
      <c r="BB20" s="33">
        <f t="shared" si="27"/>
        <v>2</v>
      </c>
      <c r="BC20" s="33"/>
      <c r="BD20" s="33">
        <f t="shared" si="27"/>
        <v>137</v>
      </c>
      <c r="BE20" s="33">
        <f t="shared" si="27"/>
        <v>110</v>
      </c>
      <c r="BF20" s="33">
        <f t="shared" si="27"/>
        <v>0</v>
      </c>
      <c r="BG20" s="33">
        <f t="shared" si="27"/>
        <v>0</v>
      </c>
      <c r="BH20" s="33">
        <f t="shared" si="27"/>
        <v>0</v>
      </c>
      <c r="BI20" s="33">
        <f t="shared" si="23"/>
        <v>2062</v>
      </c>
      <c r="BJ20" s="33">
        <f t="shared" si="27"/>
        <v>8671</v>
      </c>
      <c r="BK20" s="33">
        <f t="shared" si="27"/>
        <v>2028</v>
      </c>
      <c r="BL20" s="33">
        <f t="shared" si="27"/>
        <v>1211</v>
      </c>
      <c r="BM20" s="10">
        <f>SUM(BM8:BM19)</f>
        <v>1204</v>
      </c>
      <c r="BN20" s="9">
        <f>SUM(BN8:BN19)</f>
        <v>189</v>
      </c>
      <c r="BO20" s="9">
        <f>SUM(BO8:BO19)</f>
        <v>329</v>
      </c>
      <c r="BP20" s="6"/>
      <c r="BQ20" s="6">
        <f t="shared" si="15"/>
        <v>59</v>
      </c>
      <c r="BR20" s="6">
        <f t="shared" si="16"/>
        <v>-78</v>
      </c>
      <c r="BS20" s="6"/>
      <c r="BT20" s="6"/>
      <c r="BU20" s="6">
        <f t="shared" si="17"/>
        <v>-78</v>
      </c>
      <c r="BV20" s="6">
        <f t="shared" si="25"/>
        <v>59</v>
      </c>
    </row>
    <row r="21" spans="1:74" s="6" customFormat="1" ht="42.95" customHeight="1" x14ac:dyDescent="0.2">
      <c r="A21" s="129" t="s">
        <v>58</v>
      </c>
      <c r="B21" s="3" t="s">
        <v>143</v>
      </c>
      <c r="C21" s="61">
        <v>160</v>
      </c>
      <c r="D21" s="61">
        <v>200</v>
      </c>
      <c r="E21" s="28">
        <f>50*C21/100</f>
        <v>80</v>
      </c>
      <c r="F21" s="28">
        <v>125</v>
      </c>
      <c r="G21" s="28">
        <v>212</v>
      </c>
      <c r="H21" s="28">
        <v>187</v>
      </c>
      <c r="I21" s="27">
        <v>124</v>
      </c>
      <c r="J21" s="27">
        <v>103</v>
      </c>
      <c r="K21" s="27">
        <f>G21+H21+I21+J21</f>
        <v>626</v>
      </c>
      <c r="L21" s="27">
        <v>125</v>
      </c>
      <c r="M21" s="27"/>
      <c r="N21" s="27">
        <f>SUM(L21:M21)</f>
        <v>125</v>
      </c>
      <c r="O21" s="28"/>
      <c r="P21" s="28"/>
      <c r="Q21" s="28">
        <f t="shared" si="19"/>
        <v>0</v>
      </c>
      <c r="R21" s="41">
        <f t="shared" si="20"/>
        <v>125</v>
      </c>
      <c r="S21" s="29">
        <v>66</v>
      </c>
      <c r="T21" s="27">
        <v>40</v>
      </c>
      <c r="U21" s="27">
        <v>48</v>
      </c>
      <c r="V21" s="27">
        <v>48</v>
      </c>
      <c r="W21" s="27">
        <v>78</v>
      </c>
      <c r="X21" s="27">
        <f>SUM(V21:W21)</f>
        <v>126</v>
      </c>
      <c r="Y21" s="27">
        <v>42</v>
      </c>
      <c r="Z21" s="27">
        <v>6</v>
      </c>
      <c r="AA21" s="27">
        <f>SUM(Y21:Z21)</f>
        <v>48</v>
      </c>
      <c r="AB21" s="29">
        <v>40</v>
      </c>
      <c r="AC21" s="27">
        <f>C21*30/100</f>
        <v>48</v>
      </c>
      <c r="AD21" s="28">
        <v>92</v>
      </c>
      <c r="AE21" s="27">
        <v>99</v>
      </c>
      <c r="AF21" s="27">
        <v>109</v>
      </c>
      <c r="AG21" s="27">
        <v>76</v>
      </c>
      <c r="AH21" s="27">
        <v>60</v>
      </c>
      <c r="AI21" s="27">
        <f>SUM(AF21:AH21)</f>
        <v>245</v>
      </c>
      <c r="AJ21" s="27">
        <v>99</v>
      </c>
      <c r="AK21" s="27">
        <v>0</v>
      </c>
      <c r="AL21" s="27">
        <v>0</v>
      </c>
      <c r="AM21" s="27">
        <f t="shared" si="6"/>
        <v>99</v>
      </c>
      <c r="AN21" s="29">
        <v>81</v>
      </c>
      <c r="AO21" s="92">
        <f>C21*20/100</f>
        <v>32</v>
      </c>
      <c r="AP21" s="27">
        <v>20</v>
      </c>
      <c r="AQ21" s="27">
        <v>58</v>
      </c>
      <c r="AR21" s="27">
        <v>75</v>
      </c>
      <c r="AS21" s="27">
        <v>43</v>
      </c>
      <c r="AT21" s="27">
        <f t="shared" ref="AT21:AT24" si="28">SUM(AQ21:AS21)</f>
        <v>176</v>
      </c>
      <c r="AU21" s="27">
        <v>50</v>
      </c>
      <c r="AV21" s="27">
        <f t="shared" si="8"/>
        <v>50</v>
      </c>
      <c r="AW21" s="27">
        <v>54</v>
      </c>
      <c r="AX21" s="27">
        <v>37</v>
      </c>
      <c r="AY21" s="27">
        <f t="shared" si="22"/>
        <v>141</v>
      </c>
      <c r="AZ21" s="27">
        <v>20</v>
      </c>
      <c r="BA21" s="27"/>
      <c r="BB21" s="27"/>
      <c r="BC21" s="27"/>
      <c r="BD21" s="27">
        <f>SUM(AZ21:BB21)</f>
        <v>20</v>
      </c>
      <c r="BE21" s="29">
        <v>16</v>
      </c>
      <c r="BF21" s="27"/>
      <c r="BG21" s="27"/>
      <c r="BH21" s="27"/>
      <c r="BI21" s="82">
        <f t="shared" si="23"/>
        <v>292</v>
      </c>
      <c r="BJ21" s="82">
        <f>K21+X21+AI21+AT21</f>
        <v>1173</v>
      </c>
      <c r="BK21" s="82">
        <f>R21+AA21+AM21+BD21</f>
        <v>292</v>
      </c>
      <c r="BL21" s="95">
        <f t="shared" si="24"/>
        <v>203</v>
      </c>
      <c r="BM21" s="4">
        <f>C21-Q21-AA21</f>
        <v>112</v>
      </c>
      <c r="BN21" s="5">
        <f>C21-BL21</f>
        <v>-43</v>
      </c>
      <c r="BO21" s="5">
        <f>C21-BL21</f>
        <v>-43</v>
      </c>
      <c r="BQ21" s="6">
        <f t="shared" si="15"/>
        <v>-3</v>
      </c>
      <c r="BR21" s="6">
        <f t="shared" si="16"/>
        <v>-23</v>
      </c>
      <c r="BU21" s="6">
        <f t="shared" si="17"/>
        <v>-23</v>
      </c>
      <c r="BV21" s="6">
        <f t="shared" si="25"/>
        <v>-3</v>
      </c>
    </row>
    <row r="22" spans="1:74" s="6" customFormat="1" ht="42.95" customHeight="1" x14ac:dyDescent="0.2">
      <c r="A22" s="129"/>
      <c r="B22" s="7" t="s">
        <v>14</v>
      </c>
      <c r="C22" s="31">
        <v>40</v>
      </c>
      <c r="D22" s="31">
        <v>40</v>
      </c>
      <c r="E22" s="28">
        <f t="shared" ref="E22:E24" si="29">50*C22/100</f>
        <v>20</v>
      </c>
      <c r="F22" s="28">
        <v>40</v>
      </c>
      <c r="G22" s="28">
        <v>26</v>
      </c>
      <c r="H22" s="28">
        <v>34</v>
      </c>
      <c r="I22" s="27">
        <v>9</v>
      </c>
      <c r="J22" s="27">
        <v>19</v>
      </c>
      <c r="K22" s="27">
        <f>G22+H22+I22+J22</f>
        <v>88</v>
      </c>
      <c r="L22" s="27">
        <v>26</v>
      </c>
      <c r="M22" s="27">
        <v>7</v>
      </c>
      <c r="N22" s="27">
        <f>SUM(L22:M22)</f>
        <v>33</v>
      </c>
      <c r="O22" s="28">
        <v>1</v>
      </c>
      <c r="P22" s="28">
        <v>6</v>
      </c>
      <c r="Q22" s="28">
        <f t="shared" si="19"/>
        <v>7</v>
      </c>
      <c r="R22" s="41">
        <f t="shared" si="20"/>
        <v>40</v>
      </c>
      <c r="S22" s="29">
        <v>9</v>
      </c>
      <c r="T22" s="27">
        <v>10</v>
      </c>
      <c r="U22" s="27">
        <v>8</v>
      </c>
      <c r="V22" s="27">
        <v>4</v>
      </c>
      <c r="W22" s="27">
        <v>12</v>
      </c>
      <c r="X22" s="27">
        <f>SUM(V22:W22)</f>
        <v>16</v>
      </c>
      <c r="Y22" s="27">
        <v>4</v>
      </c>
      <c r="Z22" s="27">
        <v>4</v>
      </c>
      <c r="AA22" s="27">
        <f>SUM(Y22:Z22)</f>
        <v>8</v>
      </c>
      <c r="AB22" s="29">
        <v>6</v>
      </c>
      <c r="AC22" s="27">
        <f>C22*30/100</f>
        <v>12</v>
      </c>
      <c r="AD22" s="29">
        <v>12</v>
      </c>
      <c r="AE22" s="27">
        <v>12</v>
      </c>
      <c r="AF22" s="27">
        <v>3</v>
      </c>
      <c r="AG22" s="27">
        <v>3</v>
      </c>
      <c r="AH22" s="27">
        <v>13</v>
      </c>
      <c r="AI22" s="27">
        <f>SUM(AF22:AH22)</f>
        <v>19</v>
      </c>
      <c r="AJ22" s="27">
        <v>3</v>
      </c>
      <c r="AK22" s="27">
        <v>0</v>
      </c>
      <c r="AL22" s="27">
        <v>2</v>
      </c>
      <c r="AM22" s="27">
        <f t="shared" si="6"/>
        <v>5</v>
      </c>
      <c r="AN22" s="29">
        <v>2</v>
      </c>
      <c r="AO22" s="35">
        <f>C22*20/100</f>
        <v>8</v>
      </c>
      <c r="AP22" s="27">
        <v>15</v>
      </c>
      <c r="AQ22" s="31">
        <v>4</v>
      </c>
      <c r="AR22" s="31">
        <v>11</v>
      </c>
      <c r="AS22" s="31">
        <v>23</v>
      </c>
      <c r="AT22" s="27">
        <f t="shared" si="28"/>
        <v>38</v>
      </c>
      <c r="AU22" s="27">
        <v>3</v>
      </c>
      <c r="AV22" s="27">
        <f t="shared" si="8"/>
        <v>3</v>
      </c>
      <c r="AW22" s="27">
        <v>9</v>
      </c>
      <c r="AX22" s="27">
        <v>20</v>
      </c>
      <c r="AY22" s="27">
        <f t="shared" si="22"/>
        <v>32</v>
      </c>
      <c r="AZ22" s="27">
        <v>3</v>
      </c>
      <c r="BA22" s="27">
        <v>6</v>
      </c>
      <c r="BB22" s="27">
        <v>6</v>
      </c>
      <c r="BC22" s="27"/>
      <c r="BD22" s="27">
        <f t="shared" ref="BD22:BD24" si="30">SUM(AZ22:BB22)</f>
        <v>15</v>
      </c>
      <c r="BE22" s="29">
        <v>12</v>
      </c>
      <c r="BF22" s="27">
        <v>10</v>
      </c>
      <c r="BG22" s="27"/>
      <c r="BH22" s="27"/>
      <c r="BI22" s="82">
        <f t="shared" si="23"/>
        <v>75</v>
      </c>
      <c r="BJ22" s="82">
        <f>K22+X22+AI22+AT22</f>
        <v>161</v>
      </c>
      <c r="BK22" s="82">
        <f>R22+AA22+AM22+BD22</f>
        <v>68</v>
      </c>
      <c r="BL22" s="95">
        <f t="shared" si="24"/>
        <v>39</v>
      </c>
      <c r="BM22" s="4">
        <f>C22-Q22-AA22</f>
        <v>25</v>
      </c>
      <c r="BN22" s="5">
        <f>C22-BL22</f>
        <v>1</v>
      </c>
      <c r="BO22" s="5">
        <f>C22-BL22</f>
        <v>1</v>
      </c>
      <c r="BQ22" s="6">
        <f t="shared" si="15"/>
        <v>1</v>
      </c>
      <c r="BR22" s="6">
        <f t="shared" si="16"/>
        <v>-14</v>
      </c>
      <c r="BU22" s="6">
        <f t="shared" si="17"/>
        <v>-14</v>
      </c>
      <c r="BV22" s="6">
        <f t="shared" si="25"/>
        <v>1</v>
      </c>
    </row>
    <row r="23" spans="1:74" s="6" customFormat="1" ht="42.95" customHeight="1" x14ac:dyDescent="0.2">
      <c r="A23" s="129"/>
      <c r="B23" s="7" t="s">
        <v>144</v>
      </c>
      <c r="C23" s="27">
        <v>160</v>
      </c>
      <c r="D23" s="27">
        <v>160</v>
      </c>
      <c r="E23" s="28">
        <f t="shared" si="29"/>
        <v>80</v>
      </c>
      <c r="F23" s="28">
        <v>120</v>
      </c>
      <c r="G23" s="28">
        <v>134</v>
      </c>
      <c r="H23" s="28">
        <v>151</v>
      </c>
      <c r="I23" s="27">
        <v>112</v>
      </c>
      <c r="J23" s="27">
        <v>110</v>
      </c>
      <c r="K23" s="27">
        <f>G23+H23+I23+J23</f>
        <v>507</v>
      </c>
      <c r="L23" s="27">
        <v>120</v>
      </c>
      <c r="M23" s="27"/>
      <c r="N23" s="27">
        <f>SUM(L23:M23)</f>
        <v>120</v>
      </c>
      <c r="O23" s="28"/>
      <c r="P23" s="28"/>
      <c r="Q23" s="28">
        <f t="shared" si="19"/>
        <v>0</v>
      </c>
      <c r="R23" s="41">
        <f t="shared" si="20"/>
        <v>120</v>
      </c>
      <c r="S23" s="29">
        <v>40</v>
      </c>
      <c r="T23" s="27">
        <v>30</v>
      </c>
      <c r="U23" s="27">
        <v>30</v>
      </c>
      <c r="V23" s="27">
        <v>22</v>
      </c>
      <c r="W23" s="27">
        <v>40</v>
      </c>
      <c r="X23" s="27">
        <f>SUM(V23:W23)</f>
        <v>62</v>
      </c>
      <c r="Y23" s="27">
        <v>20</v>
      </c>
      <c r="Z23" s="27">
        <v>10</v>
      </c>
      <c r="AA23" s="27">
        <f>SUM(Y23:Z23)</f>
        <v>30</v>
      </c>
      <c r="AB23" s="29">
        <v>15</v>
      </c>
      <c r="AC23" s="27">
        <f>C23*30/100</f>
        <v>48</v>
      </c>
      <c r="AD23" s="28">
        <v>100</v>
      </c>
      <c r="AE23" s="27">
        <v>54</v>
      </c>
      <c r="AF23" s="27">
        <v>41</v>
      </c>
      <c r="AG23" s="27">
        <v>56</v>
      </c>
      <c r="AH23" s="27">
        <v>60</v>
      </c>
      <c r="AI23" s="27">
        <f>SUM(AF23:AH23)</f>
        <v>157</v>
      </c>
      <c r="AJ23" s="27">
        <v>38</v>
      </c>
      <c r="AK23" s="27">
        <v>12</v>
      </c>
      <c r="AL23" s="27">
        <v>4</v>
      </c>
      <c r="AM23" s="27">
        <f t="shared" si="6"/>
        <v>54</v>
      </c>
      <c r="AN23" s="29">
        <v>41</v>
      </c>
      <c r="AO23" s="35">
        <f>C23*20/100</f>
        <v>32</v>
      </c>
      <c r="AP23" s="27">
        <v>64</v>
      </c>
      <c r="AQ23" s="31">
        <v>47</v>
      </c>
      <c r="AR23" s="31">
        <v>55</v>
      </c>
      <c r="AS23" s="31">
        <v>40</v>
      </c>
      <c r="AT23" s="27">
        <f t="shared" si="28"/>
        <v>142</v>
      </c>
      <c r="AU23" s="27">
        <v>42</v>
      </c>
      <c r="AV23" s="27">
        <f t="shared" si="8"/>
        <v>42</v>
      </c>
      <c r="AW23" s="27">
        <v>48</v>
      </c>
      <c r="AX23" s="27">
        <v>37</v>
      </c>
      <c r="AY23" s="27">
        <f t="shared" si="22"/>
        <v>127</v>
      </c>
      <c r="AZ23" s="27">
        <v>39</v>
      </c>
      <c r="BA23" s="27">
        <v>25</v>
      </c>
      <c r="BB23" s="27"/>
      <c r="BC23" s="27"/>
      <c r="BD23" s="27">
        <f t="shared" si="30"/>
        <v>64</v>
      </c>
      <c r="BE23" s="29">
        <v>42</v>
      </c>
      <c r="BF23" s="27"/>
      <c r="BG23" s="27"/>
      <c r="BH23" s="27"/>
      <c r="BI23" s="82">
        <f t="shared" si="23"/>
        <v>268</v>
      </c>
      <c r="BJ23" s="82">
        <f>K23+X23+AI23+AT23</f>
        <v>868</v>
      </c>
      <c r="BK23" s="82">
        <f>R23+AA23+AM23+BD23</f>
        <v>268</v>
      </c>
      <c r="BL23" s="95">
        <f t="shared" si="24"/>
        <v>138</v>
      </c>
      <c r="BM23" s="4">
        <f>C23-Q23-AA23</f>
        <v>130</v>
      </c>
      <c r="BN23" s="5">
        <f>C23-BL23</f>
        <v>22</v>
      </c>
      <c r="BO23" s="5">
        <f>C23-BL23</f>
        <v>22</v>
      </c>
      <c r="BQ23" s="6">
        <f t="shared" si="15"/>
        <v>22</v>
      </c>
      <c r="BR23" s="6">
        <f t="shared" si="16"/>
        <v>-42</v>
      </c>
      <c r="BU23" s="6">
        <f t="shared" si="17"/>
        <v>-42</v>
      </c>
      <c r="BV23" s="6">
        <f t="shared" si="25"/>
        <v>22</v>
      </c>
    </row>
    <row r="24" spans="1:74" s="6" customFormat="1" ht="42.95" customHeight="1" thickBot="1" x14ac:dyDescent="0.25">
      <c r="A24" s="129"/>
      <c r="B24" s="7" t="s">
        <v>145</v>
      </c>
      <c r="C24" s="31">
        <v>80</v>
      </c>
      <c r="D24" s="31">
        <v>80</v>
      </c>
      <c r="E24" s="28">
        <f t="shared" si="29"/>
        <v>40</v>
      </c>
      <c r="F24" s="28">
        <v>60</v>
      </c>
      <c r="G24" s="28">
        <v>56</v>
      </c>
      <c r="H24" s="28">
        <v>99</v>
      </c>
      <c r="I24" s="27">
        <v>60</v>
      </c>
      <c r="J24" s="27">
        <v>90</v>
      </c>
      <c r="K24" s="27">
        <f>G24+H24+I24+J24</f>
        <v>305</v>
      </c>
      <c r="L24" s="27">
        <v>56</v>
      </c>
      <c r="M24" s="27">
        <v>4</v>
      </c>
      <c r="N24" s="27">
        <f>SUM(L24:M24)</f>
        <v>60</v>
      </c>
      <c r="O24" s="28"/>
      <c r="P24" s="28"/>
      <c r="Q24" s="28">
        <f t="shared" si="19"/>
        <v>0</v>
      </c>
      <c r="R24" s="41">
        <f t="shared" si="20"/>
        <v>60</v>
      </c>
      <c r="S24" s="29">
        <v>22</v>
      </c>
      <c r="T24" s="27">
        <v>20</v>
      </c>
      <c r="U24" s="27">
        <v>20</v>
      </c>
      <c r="V24" s="27">
        <v>13</v>
      </c>
      <c r="W24" s="27">
        <v>32</v>
      </c>
      <c r="X24" s="27">
        <f>SUM(V24:W24)</f>
        <v>45</v>
      </c>
      <c r="Y24" s="27">
        <v>11</v>
      </c>
      <c r="Z24" s="27">
        <v>9</v>
      </c>
      <c r="AA24" s="27">
        <f>SUM(Y24:Z24)</f>
        <v>20</v>
      </c>
      <c r="AB24" s="29">
        <v>11</v>
      </c>
      <c r="AC24" s="27">
        <f>C24*30/100</f>
        <v>24</v>
      </c>
      <c r="AD24" s="27">
        <v>50</v>
      </c>
      <c r="AE24" s="27">
        <v>31</v>
      </c>
      <c r="AF24" s="27">
        <v>25</v>
      </c>
      <c r="AG24" s="27">
        <v>33</v>
      </c>
      <c r="AH24" s="27">
        <v>42</v>
      </c>
      <c r="AI24" s="27">
        <f>SUM(AF24:AH24)</f>
        <v>100</v>
      </c>
      <c r="AJ24" s="27">
        <v>22</v>
      </c>
      <c r="AK24" s="27">
        <v>4</v>
      </c>
      <c r="AL24" s="27">
        <v>5</v>
      </c>
      <c r="AM24" s="27">
        <f t="shared" si="6"/>
        <v>31</v>
      </c>
      <c r="AN24" s="29">
        <v>21</v>
      </c>
      <c r="AO24" s="35">
        <f>C24*20/100</f>
        <v>16</v>
      </c>
      <c r="AP24" s="27">
        <v>31</v>
      </c>
      <c r="AQ24" s="31">
        <v>20</v>
      </c>
      <c r="AR24" s="31">
        <v>62</v>
      </c>
      <c r="AS24" s="31">
        <v>48</v>
      </c>
      <c r="AT24" s="27">
        <f t="shared" si="28"/>
        <v>130</v>
      </c>
      <c r="AU24" s="27">
        <v>17</v>
      </c>
      <c r="AV24" s="27">
        <f t="shared" si="8"/>
        <v>17</v>
      </c>
      <c r="AW24" s="27">
        <v>44</v>
      </c>
      <c r="AX24" s="27">
        <v>41</v>
      </c>
      <c r="AY24" s="27">
        <f t="shared" si="22"/>
        <v>102</v>
      </c>
      <c r="AZ24" s="27">
        <v>17</v>
      </c>
      <c r="BA24" s="27">
        <v>14</v>
      </c>
      <c r="BB24" s="27"/>
      <c r="BC24" s="27"/>
      <c r="BD24" s="27">
        <f t="shared" si="30"/>
        <v>31</v>
      </c>
      <c r="BE24" s="29">
        <v>19</v>
      </c>
      <c r="BF24" s="27"/>
      <c r="BG24" s="27"/>
      <c r="BH24" s="27">
        <v>1</v>
      </c>
      <c r="BI24" s="82">
        <f t="shared" si="23"/>
        <v>142</v>
      </c>
      <c r="BJ24" s="82">
        <f>K24+X24+AI24+AT24</f>
        <v>580</v>
      </c>
      <c r="BK24" s="82">
        <f>R24+AA24+AM24+BD24</f>
        <v>142</v>
      </c>
      <c r="BL24" s="95">
        <f t="shared" si="24"/>
        <v>74</v>
      </c>
      <c r="BM24" s="4">
        <f>C24-Q24-AA24</f>
        <v>60</v>
      </c>
      <c r="BN24" s="5">
        <f>C24-BL24</f>
        <v>6</v>
      </c>
      <c r="BO24" s="5">
        <f>C24-BL24</f>
        <v>6</v>
      </c>
      <c r="BQ24" s="6">
        <f t="shared" si="15"/>
        <v>6</v>
      </c>
      <c r="BR24" s="6">
        <f t="shared" si="16"/>
        <v>-25</v>
      </c>
      <c r="BU24" s="6">
        <f t="shared" si="17"/>
        <v>-25</v>
      </c>
      <c r="BV24" s="6">
        <f t="shared" si="25"/>
        <v>6</v>
      </c>
    </row>
    <row r="25" spans="1:74" s="11" customFormat="1" ht="42.95" customHeight="1" thickBot="1" x14ac:dyDescent="0.25">
      <c r="A25" s="127" t="s">
        <v>62</v>
      </c>
      <c r="B25" s="128"/>
      <c r="C25" s="33">
        <f t="shared" ref="C25:BO25" si="31">SUM(C21:C24)</f>
        <v>440</v>
      </c>
      <c r="D25" s="33">
        <f t="shared" si="31"/>
        <v>480</v>
      </c>
      <c r="E25" s="33">
        <f t="shared" si="31"/>
        <v>220</v>
      </c>
      <c r="F25" s="33">
        <f t="shared" si="31"/>
        <v>345</v>
      </c>
      <c r="G25" s="33">
        <f t="shared" si="31"/>
        <v>428</v>
      </c>
      <c r="H25" s="33">
        <f t="shared" si="31"/>
        <v>471</v>
      </c>
      <c r="I25" s="33">
        <f t="shared" si="31"/>
        <v>305</v>
      </c>
      <c r="J25" s="33">
        <f t="shared" si="31"/>
        <v>322</v>
      </c>
      <c r="K25" s="33">
        <f t="shared" si="31"/>
        <v>1526</v>
      </c>
      <c r="L25" s="33">
        <f t="shared" si="31"/>
        <v>327</v>
      </c>
      <c r="M25" s="33">
        <f t="shared" si="31"/>
        <v>11</v>
      </c>
      <c r="N25" s="33">
        <f t="shared" si="31"/>
        <v>338</v>
      </c>
      <c r="O25" s="33">
        <f t="shared" si="31"/>
        <v>1</v>
      </c>
      <c r="P25" s="33">
        <f t="shared" si="31"/>
        <v>6</v>
      </c>
      <c r="Q25" s="33">
        <f t="shared" si="31"/>
        <v>7</v>
      </c>
      <c r="R25" s="42">
        <f t="shared" si="31"/>
        <v>345</v>
      </c>
      <c r="S25" s="33">
        <v>137</v>
      </c>
      <c r="T25" s="33">
        <f t="shared" si="31"/>
        <v>100</v>
      </c>
      <c r="U25" s="33">
        <f t="shared" si="31"/>
        <v>106</v>
      </c>
      <c r="V25" s="33">
        <f t="shared" si="31"/>
        <v>87</v>
      </c>
      <c r="W25" s="33">
        <f t="shared" si="31"/>
        <v>162</v>
      </c>
      <c r="X25" s="33">
        <f t="shared" si="31"/>
        <v>249</v>
      </c>
      <c r="Y25" s="33">
        <f t="shared" si="31"/>
        <v>77</v>
      </c>
      <c r="Z25" s="33">
        <f t="shared" si="31"/>
        <v>29</v>
      </c>
      <c r="AA25" s="33">
        <f t="shared" si="31"/>
        <v>106</v>
      </c>
      <c r="AB25" s="33">
        <v>72</v>
      </c>
      <c r="AC25" s="33">
        <f t="shared" si="31"/>
        <v>132</v>
      </c>
      <c r="AD25" s="33">
        <f t="shared" si="31"/>
        <v>254</v>
      </c>
      <c r="AE25" s="33">
        <f t="shared" si="31"/>
        <v>196</v>
      </c>
      <c r="AF25" s="33">
        <f t="shared" si="31"/>
        <v>178</v>
      </c>
      <c r="AG25" s="33">
        <f t="shared" si="31"/>
        <v>168</v>
      </c>
      <c r="AH25" s="33">
        <f t="shared" si="31"/>
        <v>175</v>
      </c>
      <c r="AI25" s="33">
        <f t="shared" si="31"/>
        <v>521</v>
      </c>
      <c r="AJ25" s="33">
        <f t="shared" si="31"/>
        <v>162</v>
      </c>
      <c r="AK25" s="33">
        <f t="shared" si="31"/>
        <v>16</v>
      </c>
      <c r="AL25" s="33">
        <f t="shared" si="31"/>
        <v>11</v>
      </c>
      <c r="AM25" s="33">
        <f t="shared" si="31"/>
        <v>189</v>
      </c>
      <c r="AN25" s="33">
        <f t="shared" si="31"/>
        <v>145</v>
      </c>
      <c r="AO25" s="34">
        <f t="shared" si="31"/>
        <v>88</v>
      </c>
      <c r="AP25" s="33">
        <f t="shared" si="31"/>
        <v>130</v>
      </c>
      <c r="AQ25" s="33">
        <f t="shared" si="31"/>
        <v>129</v>
      </c>
      <c r="AR25" s="33">
        <f t="shared" si="31"/>
        <v>203</v>
      </c>
      <c r="AS25" s="33">
        <f t="shared" si="31"/>
        <v>154</v>
      </c>
      <c r="AT25" s="33">
        <f t="shared" si="31"/>
        <v>486</v>
      </c>
      <c r="AU25" s="33">
        <f t="shared" si="31"/>
        <v>112</v>
      </c>
      <c r="AV25" s="33">
        <f t="shared" si="31"/>
        <v>112</v>
      </c>
      <c r="AW25" s="33">
        <f t="shared" si="31"/>
        <v>155</v>
      </c>
      <c r="AX25" s="33">
        <f t="shared" si="31"/>
        <v>135</v>
      </c>
      <c r="AY25" s="33">
        <f t="shared" si="31"/>
        <v>402</v>
      </c>
      <c r="AZ25" s="33">
        <f t="shared" ref="AZ25:BE25" si="32">SUM(AZ21:AZ24)</f>
        <v>79</v>
      </c>
      <c r="BA25" s="33">
        <f t="shared" si="32"/>
        <v>45</v>
      </c>
      <c r="BB25" s="33">
        <f t="shared" si="32"/>
        <v>6</v>
      </c>
      <c r="BC25" s="33"/>
      <c r="BD25" s="33">
        <f t="shared" si="32"/>
        <v>130</v>
      </c>
      <c r="BE25" s="33">
        <f t="shared" si="32"/>
        <v>89</v>
      </c>
      <c r="BF25" s="33">
        <f t="shared" si="31"/>
        <v>10</v>
      </c>
      <c r="BG25" s="33">
        <f t="shared" si="31"/>
        <v>0</v>
      </c>
      <c r="BH25" s="33">
        <f t="shared" si="31"/>
        <v>1</v>
      </c>
      <c r="BI25" s="33">
        <f t="shared" si="23"/>
        <v>777</v>
      </c>
      <c r="BJ25" s="33">
        <f t="shared" si="31"/>
        <v>2782</v>
      </c>
      <c r="BK25" s="33">
        <f t="shared" si="31"/>
        <v>770</v>
      </c>
      <c r="BL25" s="33">
        <f t="shared" si="31"/>
        <v>454</v>
      </c>
      <c r="BM25" s="10">
        <f t="shared" si="31"/>
        <v>327</v>
      </c>
      <c r="BN25" s="10">
        <f t="shared" si="31"/>
        <v>-14</v>
      </c>
      <c r="BO25" s="10">
        <f t="shared" si="31"/>
        <v>-14</v>
      </c>
      <c r="BP25" s="6"/>
      <c r="BQ25" s="6">
        <f t="shared" si="15"/>
        <v>26</v>
      </c>
      <c r="BR25" s="6">
        <f t="shared" si="16"/>
        <v>-104</v>
      </c>
      <c r="BS25" s="6"/>
      <c r="BT25" s="6"/>
      <c r="BU25" s="6">
        <f t="shared" si="17"/>
        <v>-104</v>
      </c>
      <c r="BV25" s="6">
        <f t="shared" si="25"/>
        <v>26</v>
      </c>
    </row>
    <row r="26" spans="1:74" s="6" customFormat="1" ht="42.95" customHeight="1" x14ac:dyDescent="0.2">
      <c r="A26" s="130" t="s">
        <v>17</v>
      </c>
      <c r="B26" s="3" t="s">
        <v>37</v>
      </c>
      <c r="C26" s="27">
        <v>40</v>
      </c>
      <c r="D26" s="27">
        <v>40</v>
      </c>
      <c r="E26" s="28">
        <f t="shared" ref="E26:E37" si="33">50*C26/100</f>
        <v>20</v>
      </c>
      <c r="F26" s="28">
        <v>20</v>
      </c>
      <c r="G26" s="28">
        <v>7</v>
      </c>
      <c r="H26" s="28">
        <v>19</v>
      </c>
      <c r="I26" s="27">
        <v>3</v>
      </c>
      <c r="J26" s="27">
        <v>16</v>
      </c>
      <c r="K26" s="27">
        <f>G26+H26+I26+J26</f>
        <v>45</v>
      </c>
      <c r="L26" s="27">
        <v>7</v>
      </c>
      <c r="M26" s="27">
        <v>7</v>
      </c>
      <c r="N26" s="27">
        <f>SUM(L26:M26)</f>
        <v>14</v>
      </c>
      <c r="O26" s="28">
        <v>2</v>
      </c>
      <c r="P26" s="28">
        <v>3</v>
      </c>
      <c r="Q26" s="28">
        <f t="shared" si="19"/>
        <v>5</v>
      </c>
      <c r="R26" s="41">
        <f t="shared" si="20"/>
        <v>19</v>
      </c>
      <c r="S26" s="29">
        <v>6</v>
      </c>
      <c r="T26" s="27">
        <v>10</v>
      </c>
      <c r="U26" s="27">
        <v>7</v>
      </c>
      <c r="V26" s="27">
        <v>5</v>
      </c>
      <c r="W26" s="27">
        <v>6</v>
      </c>
      <c r="X26" s="27">
        <f>SUM(V26:W26)</f>
        <v>11</v>
      </c>
      <c r="Y26" s="27">
        <v>5</v>
      </c>
      <c r="Z26" s="27">
        <v>2</v>
      </c>
      <c r="AA26" s="27">
        <f>SUM(Y26:Z26)</f>
        <v>7</v>
      </c>
      <c r="AB26" s="29">
        <v>3</v>
      </c>
      <c r="AC26" s="27">
        <f>C26*30/100</f>
        <v>12</v>
      </c>
      <c r="AD26" s="29">
        <v>12</v>
      </c>
      <c r="AE26" s="27">
        <v>12</v>
      </c>
      <c r="AF26" s="27">
        <v>0</v>
      </c>
      <c r="AG26" s="27">
        <v>4</v>
      </c>
      <c r="AH26" s="27">
        <v>8</v>
      </c>
      <c r="AI26" s="27">
        <f>SUM(AF26:AH26)</f>
        <v>12</v>
      </c>
      <c r="AJ26" s="27">
        <v>0</v>
      </c>
      <c r="AK26" s="27">
        <v>2</v>
      </c>
      <c r="AL26" s="27">
        <v>0</v>
      </c>
      <c r="AM26" s="27">
        <f t="shared" si="6"/>
        <v>2</v>
      </c>
      <c r="AN26" s="29">
        <v>2</v>
      </c>
      <c r="AO26" s="35">
        <f>C26*20/100</f>
        <v>8</v>
      </c>
      <c r="AP26" s="27">
        <v>26</v>
      </c>
      <c r="AQ26" s="27">
        <v>14</v>
      </c>
      <c r="AR26" s="27">
        <v>7</v>
      </c>
      <c r="AS26" s="27">
        <v>18</v>
      </c>
      <c r="AT26" s="27">
        <f>SUM(AQ26:AS26)</f>
        <v>39</v>
      </c>
      <c r="AU26" s="27">
        <v>1</v>
      </c>
      <c r="AV26" s="27">
        <f>AU26+BG26</f>
        <v>13</v>
      </c>
      <c r="AW26" s="27">
        <v>7</v>
      </c>
      <c r="AX26" s="27">
        <v>16</v>
      </c>
      <c r="AY26" s="27">
        <f t="shared" si="22"/>
        <v>36</v>
      </c>
      <c r="AZ26" s="27">
        <v>13</v>
      </c>
      <c r="BA26" s="27">
        <v>6</v>
      </c>
      <c r="BB26" s="27">
        <v>7</v>
      </c>
      <c r="BC26" s="27"/>
      <c r="BD26" s="27">
        <f>SUM(AZ26:BB26)</f>
        <v>26</v>
      </c>
      <c r="BE26" s="29">
        <v>11</v>
      </c>
      <c r="BF26" s="27">
        <v>8</v>
      </c>
      <c r="BG26" s="27">
        <v>12</v>
      </c>
      <c r="BH26" s="27"/>
      <c r="BI26" s="82">
        <f t="shared" si="23"/>
        <v>65</v>
      </c>
      <c r="BJ26" s="82">
        <f>K26+X26+AI26+AT26</f>
        <v>107</v>
      </c>
      <c r="BK26" s="82">
        <f>R26+AA26+AM26+BD26</f>
        <v>54</v>
      </c>
      <c r="BL26" s="95">
        <f t="shared" si="24"/>
        <v>30</v>
      </c>
      <c r="BM26" s="4">
        <f>C26-Q26-AA26</f>
        <v>28</v>
      </c>
      <c r="BN26" s="5">
        <f>C26-BL26</f>
        <v>10</v>
      </c>
      <c r="BO26" s="5">
        <f>C26-BL26</f>
        <v>10</v>
      </c>
      <c r="BQ26" s="6">
        <f t="shared" si="15"/>
        <v>10</v>
      </c>
      <c r="BR26" s="6">
        <f t="shared" si="16"/>
        <v>-16</v>
      </c>
      <c r="BU26" s="6">
        <f t="shared" si="17"/>
        <v>-16</v>
      </c>
      <c r="BV26" s="6">
        <f t="shared" si="25"/>
        <v>10</v>
      </c>
    </row>
    <row r="27" spans="1:74" s="6" customFormat="1" ht="42.95" customHeight="1" x14ac:dyDescent="0.2">
      <c r="A27" s="129"/>
      <c r="B27" s="7" t="s">
        <v>32</v>
      </c>
      <c r="C27" s="31">
        <v>160</v>
      </c>
      <c r="D27" s="31">
        <v>160</v>
      </c>
      <c r="E27" s="28">
        <f t="shared" si="33"/>
        <v>80</v>
      </c>
      <c r="F27" s="28">
        <v>150</v>
      </c>
      <c r="G27" s="28">
        <v>107</v>
      </c>
      <c r="H27" s="28">
        <v>124</v>
      </c>
      <c r="I27" s="27">
        <v>91</v>
      </c>
      <c r="J27" s="27">
        <v>73</v>
      </c>
      <c r="K27" s="27">
        <f>G27+H27+I27+J27</f>
        <v>395</v>
      </c>
      <c r="L27" s="27">
        <v>107</v>
      </c>
      <c r="M27" s="27">
        <v>32</v>
      </c>
      <c r="N27" s="27">
        <f>SUM(L27:M27)</f>
        <v>139</v>
      </c>
      <c r="O27" s="28">
        <v>11</v>
      </c>
      <c r="P27" s="28"/>
      <c r="Q27" s="28">
        <f t="shared" si="19"/>
        <v>11</v>
      </c>
      <c r="R27" s="41">
        <f t="shared" si="20"/>
        <v>150</v>
      </c>
      <c r="S27" s="29">
        <v>58</v>
      </c>
      <c r="T27" s="27">
        <v>40</v>
      </c>
      <c r="U27" s="27">
        <v>29</v>
      </c>
      <c r="V27" s="27">
        <v>22</v>
      </c>
      <c r="W27" s="27">
        <v>27</v>
      </c>
      <c r="X27" s="27">
        <f>SUM(V27:W27)</f>
        <v>49</v>
      </c>
      <c r="Y27" s="27">
        <v>20</v>
      </c>
      <c r="Z27" s="27">
        <v>9</v>
      </c>
      <c r="AA27" s="27">
        <f>SUM(Y27:Z27)</f>
        <v>29</v>
      </c>
      <c r="AB27" s="29">
        <v>16</v>
      </c>
      <c r="AC27" s="27">
        <f>C27*30/100</f>
        <v>48</v>
      </c>
      <c r="AD27" s="27">
        <v>60</v>
      </c>
      <c r="AE27" s="27">
        <v>49</v>
      </c>
      <c r="AF27" s="27">
        <v>37</v>
      </c>
      <c r="AG27" s="27">
        <v>54</v>
      </c>
      <c r="AH27" s="27">
        <v>38</v>
      </c>
      <c r="AI27" s="27">
        <f>SUM(AF27:AH27)</f>
        <v>129</v>
      </c>
      <c r="AJ27" s="27">
        <v>31</v>
      </c>
      <c r="AK27" s="27">
        <v>14</v>
      </c>
      <c r="AL27" s="27">
        <v>4</v>
      </c>
      <c r="AM27" s="27">
        <f t="shared" si="6"/>
        <v>49</v>
      </c>
      <c r="AN27" s="29">
        <v>33</v>
      </c>
      <c r="AO27" s="35">
        <f>C27*20/100</f>
        <v>32</v>
      </c>
      <c r="AP27" s="27">
        <v>60</v>
      </c>
      <c r="AQ27" s="31">
        <v>90</v>
      </c>
      <c r="AR27" s="31">
        <v>53</v>
      </c>
      <c r="AS27" s="31">
        <v>62</v>
      </c>
      <c r="AT27" s="27">
        <f>SUM(AQ27:AS27)</f>
        <v>205</v>
      </c>
      <c r="AU27" s="27">
        <v>27</v>
      </c>
      <c r="AV27" s="27">
        <f t="shared" ref="AV27:AV38" si="34">AU27+BG27</f>
        <v>83</v>
      </c>
      <c r="AW27" s="27">
        <v>51</v>
      </c>
      <c r="AX27" s="27">
        <v>54</v>
      </c>
      <c r="AY27" s="27">
        <f t="shared" si="22"/>
        <v>188</v>
      </c>
      <c r="AZ27" s="27">
        <v>60</v>
      </c>
      <c r="BA27" s="27"/>
      <c r="BB27" s="27"/>
      <c r="BC27" s="27"/>
      <c r="BD27" s="27">
        <f>SUM(AZ27:BB27)</f>
        <v>60</v>
      </c>
      <c r="BE27" s="29">
        <v>33</v>
      </c>
      <c r="BF27" s="27">
        <v>23</v>
      </c>
      <c r="BG27" s="27">
        <v>56</v>
      </c>
      <c r="BH27" s="27"/>
      <c r="BI27" s="82">
        <f t="shared" si="23"/>
        <v>288</v>
      </c>
      <c r="BJ27" s="82">
        <f>K27+X27+AI27+AT27</f>
        <v>778</v>
      </c>
      <c r="BK27" s="82">
        <f>R27+AA27+AM27+BD27</f>
        <v>288</v>
      </c>
      <c r="BL27" s="95">
        <f t="shared" si="24"/>
        <v>163</v>
      </c>
      <c r="BM27" s="4">
        <f>C27-Q27-AA27</f>
        <v>120</v>
      </c>
      <c r="BN27" s="5">
        <f>C27-BL27</f>
        <v>-3</v>
      </c>
      <c r="BO27" s="5">
        <f>C27-BL27</f>
        <v>-3</v>
      </c>
      <c r="BQ27" s="6">
        <f t="shared" si="15"/>
        <v>-3</v>
      </c>
      <c r="BR27" s="6">
        <f t="shared" si="16"/>
        <v>-63</v>
      </c>
      <c r="BU27" s="6">
        <f t="shared" si="17"/>
        <v>-63</v>
      </c>
      <c r="BV27" s="6">
        <f t="shared" si="25"/>
        <v>-3</v>
      </c>
    </row>
    <row r="28" spans="1:74" s="6" customFormat="1" ht="42.95" customHeight="1" x14ac:dyDescent="0.2">
      <c r="A28" s="129"/>
      <c r="B28" s="12" t="s">
        <v>47</v>
      </c>
      <c r="C28" s="32">
        <v>40</v>
      </c>
      <c r="D28" s="32">
        <v>40</v>
      </c>
      <c r="E28" s="28">
        <f t="shared" si="33"/>
        <v>20</v>
      </c>
      <c r="F28" s="28">
        <v>50</v>
      </c>
      <c r="G28" s="28">
        <v>29</v>
      </c>
      <c r="H28" s="28">
        <v>31</v>
      </c>
      <c r="I28" s="27">
        <v>15</v>
      </c>
      <c r="J28" s="27">
        <v>31</v>
      </c>
      <c r="K28" s="27">
        <f>G28+H28+I28+J28</f>
        <v>106</v>
      </c>
      <c r="L28" s="27">
        <v>29</v>
      </c>
      <c r="M28" s="27">
        <v>8</v>
      </c>
      <c r="N28" s="27">
        <f>SUM(L28:M28)</f>
        <v>37</v>
      </c>
      <c r="O28" s="28">
        <v>4</v>
      </c>
      <c r="P28" s="28">
        <v>9</v>
      </c>
      <c r="Q28" s="28">
        <f t="shared" si="19"/>
        <v>13</v>
      </c>
      <c r="R28" s="41">
        <f t="shared" si="20"/>
        <v>50</v>
      </c>
      <c r="S28" s="29">
        <v>14</v>
      </c>
      <c r="T28" s="27">
        <v>24</v>
      </c>
      <c r="U28" s="27">
        <v>16</v>
      </c>
      <c r="V28" s="27">
        <v>13</v>
      </c>
      <c r="W28" s="27">
        <v>9</v>
      </c>
      <c r="X28" s="27">
        <f>SUM(V28:W28)</f>
        <v>22</v>
      </c>
      <c r="Y28" s="27">
        <v>13</v>
      </c>
      <c r="Z28" s="27">
        <v>3</v>
      </c>
      <c r="AA28" s="27">
        <f>SUM(Y28:Z28)</f>
        <v>16</v>
      </c>
      <c r="AB28" s="29">
        <v>7</v>
      </c>
      <c r="AC28" s="27">
        <f>C28*30/100</f>
        <v>12</v>
      </c>
      <c r="AD28" s="29">
        <v>30</v>
      </c>
      <c r="AE28" s="27">
        <v>15</v>
      </c>
      <c r="AF28" s="27">
        <v>9</v>
      </c>
      <c r="AG28" s="27">
        <v>17</v>
      </c>
      <c r="AH28" s="27">
        <v>22</v>
      </c>
      <c r="AI28" s="27">
        <f>SUM(AF28:AH28)</f>
        <v>48</v>
      </c>
      <c r="AJ28" s="27">
        <v>9</v>
      </c>
      <c r="AK28" s="27">
        <v>2</v>
      </c>
      <c r="AL28" s="27">
        <v>4</v>
      </c>
      <c r="AM28" s="27">
        <f t="shared" si="6"/>
        <v>15</v>
      </c>
      <c r="AN28" s="29">
        <v>9</v>
      </c>
      <c r="AO28" s="35">
        <f>C28*20/100</f>
        <v>8</v>
      </c>
      <c r="AP28" s="27">
        <v>15</v>
      </c>
      <c r="AQ28" s="31">
        <v>15</v>
      </c>
      <c r="AR28" s="31">
        <v>24</v>
      </c>
      <c r="AS28" s="31">
        <v>24</v>
      </c>
      <c r="AT28" s="27">
        <f>SUM(AQ28:AS28)</f>
        <v>63</v>
      </c>
      <c r="AU28" s="27">
        <v>4</v>
      </c>
      <c r="AV28" s="27">
        <f t="shared" si="34"/>
        <v>15</v>
      </c>
      <c r="AW28" s="27">
        <v>23</v>
      </c>
      <c r="AX28" s="27">
        <v>20</v>
      </c>
      <c r="AY28" s="27">
        <f t="shared" si="22"/>
        <v>58</v>
      </c>
      <c r="AZ28" s="27">
        <v>15</v>
      </c>
      <c r="BA28" s="27"/>
      <c r="BB28" s="27"/>
      <c r="BC28" s="27"/>
      <c r="BD28" s="27">
        <f>SUM(AZ28:BB28)</f>
        <v>15</v>
      </c>
      <c r="BE28" s="29">
        <v>10</v>
      </c>
      <c r="BF28" s="27">
        <v>7</v>
      </c>
      <c r="BG28" s="27">
        <v>11</v>
      </c>
      <c r="BH28" s="27"/>
      <c r="BI28" s="82">
        <f t="shared" si="23"/>
        <v>96</v>
      </c>
      <c r="BJ28" s="82">
        <f>K28+X28+AI28+AT28</f>
        <v>239</v>
      </c>
      <c r="BK28" s="82">
        <f>R28+AA28+AM28+BD28</f>
        <v>96</v>
      </c>
      <c r="BL28" s="95">
        <f t="shared" si="24"/>
        <v>47</v>
      </c>
      <c r="BM28" s="4">
        <f>C28-Q28-AA28</f>
        <v>11</v>
      </c>
      <c r="BN28" s="5">
        <f>C28-BL28</f>
        <v>-7</v>
      </c>
      <c r="BO28" s="5">
        <f>C28-BL28</f>
        <v>-7</v>
      </c>
      <c r="BQ28" s="6">
        <f t="shared" si="15"/>
        <v>-7</v>
      </c>
      <c r="BR28" s="6">
        <f t="shared" si="16"/>
        <v>-22</v>
      </c>
      <c r="BU28" s="6">
        <f t="shared" si="17"/>
        <v>-22</v>
      </c>
      <c r="BV28" s="6">
        <f t="shared" si="25"/>
        <v>-7</v>
      </c>
    </row>
    <row r="29" spans="1:74" s="11" customFormat="1" ht="42.95" customHeight="1" thickBot="1" x14ac:dyDescent="0.25">
      <c r="A29" s="131"/>
      <c r="B29" s="8" t="s">
        <v>21</v>
      </c>
      <c r="C29" s="32">
        <v>120</v>
      </c>
      <c r="D29" s="32">
        <v>120</v>
      </c>
      <c r="E29" s="28">
        <f t="shared" si="33"/>
        <v>60</v>
      </c>
      <c r="F29" s="28">
        <v>120</v>
      </c>
      <c r="G29" s="28">
        <v>205</v>
      </c>
      <c r="H29" s="28">
        <v>243</v>
      </c>
      <c r="I29" s="27">
        <v>175</v>
      </c>
      <c r="J29" s="27">
        <v>124</v>
      </c>
      <c r="K29" s="27">
        <f>G29+H29+I29+J29</f>
        <v>747</v>
      </c>
      <c r="L29" s="27">
        <v>120</v>
      </c>
      <c r="M29" s="27"/>
      <c r="N29" s="27">
        <f>SUM(L29:M29)</f>
        <v>120</v>
      </c>
      <c r="O29" s="28"/>
      <c r="P29" s="28"/>
      <c r="Q29" s="28">
        <f t="shared" si="19"/>
        <v>0</v>
      </c>
      <c r="R29" s="41">
        <f t="shared" si="20"/>
        <v>120</v>
      </c>
      <c r="S29" s="29">
        <v>44</v>
      </c>
      <c r="T29" s="27">
        <v>40</v>
      </c>
      <c r="U29" s="27">
        <v>20</v>
      </c>
      <c r="V29" s="27">
        <v>33</v>
      </c>
      <c r="W29" s="27">
        <v>57</v>
      </c>
      <c r="X29" s="27">
        <f>SUM(V29:W29)</f>
        <v>90</v>
      </c>
      <c r="Y29" s="27">
        <v>20</v>
      </c>
      <c r="Z29" s="27"/>
      <c r="AA29" s="27">
        <f>SUM(Y29:Z29)</f>
        <v>20</v>
      </c>
      <c r="AB29" s="29">
        <v>9</v>
      </c>
      <c r="AC29" s="27">
        <f>C29*30/100</f>
        <v>36</v>
      </c>
      <c r="AD29" s="62">
        <v>80</v>
      </c>
      <c r="AE29" s="27">
        <v>76</v>
      </c>
      <c r="AF29" s="27">
        <v>54</v>
      </c>
      <c r="AG29" s="27">
        <v>62</v>
      </c>
      <c r="AH29" s="27">
        <v>88</v>
      </c>
      <c r="AI29" s="27">
        <f>SUM(AF29:AH29)</f>
        <v>204</v>
      </c>
      <c r="AJ29" s="27">
        <v>47</v>
      </c>
      <c r="AK29" s="27">
        <v>16</v>
      </c>
      <c r="AL29" s="27">
        <v>13</v>
      </c>
      <c r="AM29" s="27">
        <f t="shared" si="6"/>
        <v>76</v>
      </c>
      <c r="AN29" s="29">
        <v>49</v>
      </c>
      <c r="AO29" s="92">
        <f>C29*20/100</f>
        <v>24</v>
      </c>
      <c r="AP29" s="27">
        <v>20</v>
      </c>
      <c r="AQ29" s="32">
        <v>47</v>
      </c>
      <c r="AR29" s="32">
        <v>83</v>
      </c>
      <c r="AS29" s="32">
        <v>151</v>
      </c>
      <c r="AT29" s="27">
        <f>SUM(AQ29:AS29)</f>
        <v>281</v>
      </c>
      <c r="AU29" s="27">
        <v>41</v>
      </c>
      <c r="AV29" s="27">
        <f t="shared" si="34"/>
        <v>41</v>
      </c>
      <c r="AW29" s="90">
        <v>76</v>
      </c>
      <c r="AX29" s="90">
        <v>135</v>
      </c>
      <c r="AY29" s="27">
        <f t="shared" si="22"/>
        <v>252</v>
      </c>
      <c r="AZ29" s="27">
        <v>20</v>
      </c>
      <c r="BA29" s="90"/>
      <c r="BB29" s="90"/>
      <c r="BC29" s="90"/>
      <c r="BD29" s="90">
        <f>SUM(AZ29:BB29)</f>
        <v>20</v>
      </c>
      <c r="BE29" s="29">
        <v>15</v>
      </c>
      <c r="BF29" s="27"/>
      <c r="BG29" s="27"/>
      <c r="BH29" s="27"/>
      <c r="BI29" s="82">
        <f t="shared" si="23"/>
        <v>236</v>
      </c>
      <c r="BJ29" s="82">
        <f>K29+X29+AI29+AT29</f>
        <v>1322</v>
      </c>
      <c r="BK29" s="82">
        <f>R29+AA29+AM29+BD29</f>
        <v>236</v>
      </c>
      <c r="BL29" s="95">
        <f t="shared" si="24"/>
        <v>117</v>
      </c>
      <c r="BM29" s="4">
        <f>C29-Q29-AA29</f>
        <v>100</v>
      </c>
      <c r="BN29" s="5">
        <f>C29-BL29</f>
        <v>3</v>
      </c>
      <c r="BO29" s="5">
        <f>C29-BL29</f>
        <v>3</v>
      </c>
      <c r="BP29" s="6"/>
      <c r="BQ29" s="6">
        <f t="shared" si="15"/>
        <v>3</v>
      </c>
      <c r="BR29" s="6">
        <f t="shared" si="16"/>
        <v>-17</v>
      </c>
      <c r="BS29" s="6"/>
      <c r="BT29" s="6"/>
      <c r="BU29" s="6">
        <f t="shared" si="17"/>
        <v>-17</v>
      </c>
      <c r="BV29" s="6">
        <f t="shared" si="25"/>
        <v>3</v>
      </c>
    </row>
    <row r="30" spans="1:74" s="11" customFormat="1" ht="42.75" customHeight="1" thickBot="1" x14ac:dyDescent="0.25">
      <c r="A30" s="127" t="s">
        <v>61</v>
      </c>
      <c r="B30" s="128"/>
      <c r="C30" s="33">
        <f t="shared" ref="C30:BO30" si="35">SUM(C26:C29)</f>
        <v>360</v>
      </c>
      <c r="D30" s="33">
        <f t="shared" si="35"/>
        <v>360</v>
      </c>
      <c r="E30" s="33">
        <f t="shared" si="35"/>
        <v>180</v>
      </c>
      <c r="F30" s="33">
        <f t="shared" si="35"/>
        <v>340</v>
      </c>
      <c r="G30" s="33">
        <f t="shared" si="35"/>
        <v>348</v>
      </c>
      <c r="H30" s="33">
        <f t="shared" si="35"/>
        <v>417</v>
      </c>
      <c r="I30" s="33">
        <f t="shared" si="35"/>
        <v>284</v>
      </c>
      <c r="J30" s="33">
        <f t="shared" si="35"/>
        <v>244</v>
      </c>
      <c r="K30" s="33">
        <f t="shared" si="35"/>
        <v>1293</v>
      </c>
      <c r="L30" s="33">
        <f t="shared" si="35"/>
        <v>263</v>
      </c>
      <c r="M30" s="33">
        <f t="shared" si="35"/>
        <v>47</v>
      </c>
      <c r="N30" s="33">
        <f t="shared" si="35"/>
        <v>310</v>
      </c>
      <c r="O30" s="36">
        <f t="shared" si="35"/>
        <v>17</v>
      </c>
      <c r="P30" s="36">
        <f t="shared" si="35"/>
        <v>12</v>
      </c>
      <c r="Q30" s="36">
        <f t="shared" si="35"/>
        <v>29</v>
      </c>
      <c r="R30" s="43">
        <f t="shared" si="35"/>
        <v>339</v>
      </c>
      <c r="S30" s="36">
        <f t="shared" si="35"/>
        <v>122</v>
      </c>
      <c r="T30" s="36">
        <f t="shared" si="35"/>
        <v>114</v>
      </c>
      <c r="U30" s="36">
        <f t="shared" si="35"/>
        <v>72</v>
      </c>
      <c r="V30" s="36">
        <f t="shared" si="35"/>
        <v>73</v>
      </c>
      <c r="W30" s="36">
        <f t="shared" si="35"/>
        <v>99</v>
      </c>
      <c r="X30" s="33">
        <f t="shared" si="35"/>
        <v>172</v>
      </c>
      <c r="Y30" s="33">
        <f t="shared" si="35"/>
        <v>58</v>
      </c>
      <c r="Z30" s="33">
        <f t="shared" si="35"/>
        <v>14</v>
      </c>
      <c r="AA30" s="33">
        <f t="shared" si="35"/>
        <v>72</v>
      </c>
      <c r="AB30" s="33">
        <v>35</v>
      </c>
      <c r="AC30" s="33">
        <f t="shared" si="35"/>
        <v>108</v>
      </c>
      <c r="AD30" s="33">
        <f t="shared" si="35"/>
        <v>182</v>
      </c>
      <c r="AE30" s="33">
        <f t="shared" si="35"/>
        <v>152</v>
      </c>
      <c r="AF30" s="33">
        <f t="shared" si="35"/>
        <v>100</v>
      </c>
      <c r="AG30" s="33">
        <f t="shared" si="35"/>
        <v>137</v>
      </c>
      <c r="AH30" s="33">
        <f t="shared" si="35"/>
        <v>156</v>
      </c>
      <c r="AI30" s="33">
        <f t="shared" si="35"/>
        <v>393</v>
      </c>
      <c r="AJ30" s="33">
        <f t="shared" si="35"/>
        <v>87</v>
      </c>
      <c r="AK30" s="33">
        <f t="shared" si="35"/>
        <v>34</v>
      </c>
      <c r="AL30" s="33">
        <f t="shared" si="35"/>
        <v>21</v>
      </c>
      <c r="AM30" s="33">
        <f t="shared" si="35"/>
        <v>142</v>
      </c>
      <c r="AN30" s="33">
        <f t="shared" si="35"/>
        <v>93</v>
      </c>
      <c r="AO30" s="37">
        <f t="shared" si="35"/>
        <v>72</v>
      </c>
      <c r="AP30" s="33">
        <f t="shared" si="35"/>
        <v>121</v>
      </c>
      <c r="AQ30" s="33">
        <f t="shared" si="35"/>
        <v>166</v>
      </c>
      <c r="AR30" s="33">
        <f t="shared" si="35"/>
        <v>167</v>
      </c>
      <c r="AS30" s="33">
        <f t="shared" si="35"/>
        <v>255</v>
      </c>
      <c r="AT30" s="33">
        <f t="shared" si="35"/>
        <v>588</v>
      </c>
      <c r="AU30" s="33">
        <f t="shared" si="35"/>
        <v>73</v>
      </c>
      <c r="AV30" s="33">
        <f t="shared" si="35"/>
        <v>152</v>
      </c>
      <c r="AW30" s="33">
        <f t="shared" si="35"/>
        <v>157</v>
      </c>
      <c r="AX30" s="33">
        <f t="shared" si="35"/>
        <v>225</v>
      </c>
      <c r="AY30" s="33">
        <f t="shared" si="35"/>
        <v>534</v>
      </c>
      <c r="AZ30" s="33">
        <f t="shared" ref="AZ30:BE30" si="36">SUM(AZ26:AZ29)</f>
        <v>108</v>
      </c>
      <c r="BA30" s="33">
        <f t="shared" si="36"/>
        <v>6</v>
      </c>
      <c r="BB30" s="33">
        <f t="shared" si="36"/>
        <v>7</v>
      </c>
      <c r="BC30" s="33"/>
      <c r="BD30" s="33">
        <f t="shared" si="36"/>
        <v>121</v>
      </c>
      <c r="BE30" s="33">
        <f t="shared" si="36"/>
        <v>69</v>
      </c>
      <c r="BF30" s="33">
        <f t="shared" si="35"/>
        <v>38</v>
      </c>
      <c r="BG30" s="33">
        <f t="shared" si="35"/>
        <v>79</v>
      </c>
      <c r="BH30" s="33">
        <f t="shared" si="35"/>
        <v>0</v>
      </c>
      <c r="BI30" s="33">
        <f t="shared" si="23"/>
        <v>685</v>
      </c>
      <c r="BJ30" s="33">
        <f t="shared" si="35"/>
        <v>2446</v>
      </c>
      <c r="BK30" s="33">
        <f t="shared" si="35"/>
        <v>674</v>
      </c>
      <c r="BL30" s="33">
        <f t="shared" si="35"/>
        <v>357</v>
      </c>
      <c r="BM30" s="33">
        <f t="shared" si="35"/>
        <v>259</v>
      </c>
      <c r="BN30" s="33">
        <f t="shared" si="35"/>
        <v>3</v>
      </c>
      <c r="BO30" s="33">
        <f t="shared" si="35"/>
        <v>3</v>
      </c>
      <c r="BP30" s="33">
        <f t="shared" ref="BP30:BV30" si="37">SUM(BP26:BP29)</f>
        <v>0</v>
      </c>
      <c r="BQ30" s="33">
        <f t="shared" si="37"/>
        <v>3</v>
      </c>
      <c r="BR30" s="33">
        <f t="shared" si="37"/>
        <v>-118</v>
      </c>
      <c r="BS30" s="33">
        <f t="shared" si="37"/>
        <v>0</v>
      </c>
      <c r="BT30" s="33">
        <f t="shared" si="37"/>
        <v>0</v>
      </c>
      <c r="BU30" s="33">
        <f t="shared" si="37"/>
        <v>-118</v>
      </c>
      <c r="BV30" s="33">
        <f t="shared" si="37"/>
        <v>3</v>
      </c>
    </row>
    <row r="31" spans="1:74" s="6" customFormat="1" ht="42.95" customHeight="1" x14ac:dyDescent="0.2">
      <c r="A31" s="129" t="s">
        <v>63</v>
      </c>
      <c r="B31" s="3" t="s">
        <v>8</v>
      </c>
      <c r="C31" s="27">
        <v>160</v>
      </c>
      <c r="D31" s="27">
        <v>160</v>
      </c>
      <c r="E31" s="28">
        <f t="shared" si="33"/>
        <v>80</v>
      </c>
      <c r="F31" s="28">
        <v>120</v>
      </c>
      <c r="G31" s="28">
        <v>100</v>
      </c>
      <c r="H31" s="28">
        <v>136</v>
      </c>
      <c r="I31" s="27">
        <v>92</v>
      </c>
      <c r="J31" s="27">
        <v>114</v>
      </c>
      <c r="K31" s="27">
        <f>G31+H31+I31+J31</f>
        <v>442</v>
      </c>
      <c r="L31" s="27">
        <v>100</v>
      </c>
      <c r="M31" s="27">
        <v>20</v>
      </c>
      <c r="N31" s="27">
        <f>SUM(L31:M31)</f>
        <v>120</v>
      </c>
      <c r="O31" s="27"/>
      <c r="P31" s="27"/>
      <c r="Q31" s="28">
        <f t="shared" si="19"/>
        <v>0</v>
      </c>
      <c r="R31" s="41">
        <f t="shared" si="20"/>
        <v>120</v>
      </c>
      <c r="S31" s="29">
        <v>44</v>
      </c>
      <c r="T31" s="27">
        <v>30</v>
      </c>
      <c r="U31" s="27">
        <v>30</v>
      </c>
      <c r="V31" s="27">
        <v>24</v>
      </c>
      <c r="W31" s="27">
        <v>46</v>
      </c>
      <c r="X31" s="27">
        <f>SUM(V31:W31)</f>
        <v>70</v>
      </c>
      <c r="Y31" s="27">
        <v>20</v>
      </c>
      <c r="Z31" s="27">
        <v>10</v>
      </c>
      <c r="AA31" s="27">
        <f>SUM(Y31:Z31)</f>
        <v>30</v>
      </c>
      <c r="AB31" s="29">
        <v>12</v>
      </c>
      <c r="AC31" s="27">
        <f>C31*30/100</f>
        <v>48</v>
      </c>
      <c r="AD31" s="27">
        <v>90</v>
      </c>
      <c r="AE31" s="27">
        <v>48</v>
      </c>
      <c r="AF31" s="27">
        <v>34</v>
      </c>
      <c r="AG31" s="27">
        <v>61</v>
      </c>
      <c r="AH31" s="27">
        <v>57</v>
      </c>
      <c r="AI31" s="27">
        <f>SUM(AF31:AH31)</f>
        <v>152</v>
      </c>
      <c r="AJ31" s="27">
        <v>27</v>
      </c>
      <c r="AK31" s="27">
        <v>12</v>
      </c>
      <c r="AL31" s="27">
        <v>7</v>
      </c>
      <c r="AM31" s="27">
        <f t="shared" si="6"/>
        <v>46</v>
      </c>
      <c r="AN31" s="29">
        <v>30</v>
      </c>
      <c r="AO31" s="35">
        <f>C31*20/100</f>
        <v>32</v>
      </c>
      <c r="AP31" s="27">
        <v>78</v>
      </c>
      <c r="AQ31" s="27">
        <v>40</v>
      </c>
      <c r="AR31" s="27">
        <v>80</v>
      </c>
      <c r="AS31" s="27">
        <v>68</v>
      </c>
      <c r="AT31" s="27">
        <f>SUM(AQ31:AS31)</f>
        <v>188</v>
      </c>
      <c r="AU31" s="27">
        <v>37</v>
      </c>
      <c r="AV31" s="27">
        <f t="shared" si="34"/>
        <v>37</v>
      </c>
      <c r="AW31" s="27">
        <v>74</v>
      </c>
      <c r="AX31" s="27">
        <v>63</v>
      </c>
      <c r="AY31" s="27">
        <f t="shared" si="22"/>
        <v>174</v>
      </c>
      <c r="AZ31" s="27">
        <v>36</v>
      </c>
      <c r="BA31" s="27">
        <v>42</v>
      </c>
      <c r="BB31" s="27"/>
      <c r="BC31" s="27"/>
      <c r="BD31" s="27">
        <f t="shared" ref="BD31:BD33" si="38">SUM(AZ31:BB31)</f>
        <v>78</v>
      </c>
      <c r="BE31" s="29">
        <v>53</v>
      </c>
      <c r="BF31" s="27"/>
      <c r="BG31" s="27"/>
      <c r="BH31" s="27"/>
      <c r="BI31" s="82">
        <f t="shared" si="23"/>
        <v>276</v>
      </c>
      <c r="BJ31" s="82">
        <f>K31+X31+AI31+AT31</f>
        <v>852</v>
      </c>
      <c r="BK31" s="82">
        <f>R31+AA31+AM31+BD31</f>
        <v>274</v>
      </c>
      <c r="BL31" s="95">
        <f t="shared" si="24"/>
        <v>139</v>
      </c>
      <c r="BM31" s="4">
        <f>C31-Q31-AA31</f>
        <v>130</v>
      </c>
      <c r="BN31" s="5">
        <f>C31-BL31</f>
        <v>21</v>
      </c>
      <c r="BO31" s="5">
        <f>C31-BL31</f>
        <v>21</v>
      </c>
      <c r="BQ31" s="6">
        <f t="shared" si="15"/>
        <v>21</v>
      </c>
      <c r="BR31" s="6">
        <f t="shared" si="16"/>
        <v>-57</v>
      </c>
      <c r="BU31" s="6">
        <f t="shared" si="17"/>
        <v>-57</v>
      </c>
      <c r="BV31" s="6">
        <f t="shared" si="25"/>
        <v>21</v>
      </c>
    </row>
    <row r="32" spans="1:74" s="6" customFormat="1" ht="42.95" customHeight="1" x14ac:dyDescent="0.2">
      <c r="A32" s="129"/>
      <c r="B32" s="8" t="s">
        <v>9</v>
      </c>
      <c r="C32" s="32">
        <v>80</v>
      </c>
      <c r="D32" s="32">
        <v>80</v>
      </c>
      <c r="E32" s="28">
        <f t="shared" si="33"/>
        <v>40</v>
      </c>
      <c r="F32" s="28">
        <v>41</v>
      </c>
      <c r="G32" s="28">
        <v>26</v>
      </c>
      <c r="H32" s="28">
        <v>29</v>
      </c>
      <c r="I32" s="27">
        <v>16</v>
      </c>
      <c r="J32" s="27">
        <v>32</v>
      </c>
      <c r="K32" s="27">
        <f>G32+H32+I32+J32</f>
        <v>103</v>
      </c>
      <c r="L32" s="27">
        <v>26</v>
      </c>
      <c r="M32" s="27">
        <v>10</v>
      </c>
      <c r="N32" s="27">
        <f>SUM(L32:M32)</f>
        <v>36</v>
      </c>
      <c r="O32" s="27">
        <v>2</v>
      </c>
      <c r="P32" s="27">
        <v>3</v>
      </c>
      <c r="Q32" s="28">
        <f t="shared" si="19"/>
        <v>5</v>
      </c>
      <c r="R32" s="41">
        <f t="shared" si="20"/>
        <v>41</v>
      </c>
      <c r="S32" s="29">
        <v>17</v>
      </c>
      <c r="T32" s="27">
        <v>25</v>
      </c>
      <c r="U32" s="27">
        <v>20</v>
      </c>
      <c r="V32" s="27">
        <v>13</v>
      </c>
      <c r="W32" s="27">
        <v>19</v>
      </c>
      <c r="X32" s="27">
        <f>SUM(V32:W32)</f>
        <v>32</v>
      </c>
      <c r="Y32" s="27">
        <v>13</v>
      </c>
      <c r="Z32" s="27">
        <v>7</v>
      </c>
      <c r="AA32" s="27">
        <f>SUM(Y32:Z32)</f>
        <v>20</v>
      </c>
      <c r="AB32" s="29">
        <v>13</v>
      </c>
      <c r="AC32" s="27">
        <f>C32*30/100</f>
        <v>24</v>
      </c>
      <c r="AD32" s="29">
        <v>24</v>
      </c>
      <c r="AE32" s="27">
        <v>24</v>
      </c>
      <c r="AF32" s="27">
        <v>8</v>
      </c>
      <c r="AG32" s="27">
        <v>10</v>
      </c>
      <c r="AH32" s="27">
        <v>16</v>
      </c>
      <c r="AI32" s="27">
        <f>SUM(AF32:AH32)</f>
        <v>34</v>
      </c>
      <c r="AJ32" s="27">
        <v>8</v>
      </c>
      <c r="AK32" s="27">
        <v>2</v>
      </c>
      <c r="AL32" s="27">
        <v>1</v>
      </c>
      <c r="AM32" s="27">
        <f t="shared" si="6"/>
        <v>11</v>
      </c>
      <c r="AN32" s="29">
        <v>5</v>
      </c>
      <c r="AO32" s="35">
        <f>C32*20/100</f>
        <v>16</v>
      </c>
      <c r="AP32" s="27">
        <v>37</v>
      </c>
      <c r="AQ32" s="32">
        <v>19</v>
      </c>
      <c r="AR32" s="32">
        <v>41</v>
      </c>
      <c r="AS32" s="32">
        <v>43</v>
      </c>
      <c r="AT32" s="27">
        <f t="shared" ref="AT32:AT33" si="39">SUM(AQ32:AS32)</f>
        <v>103</v>
      </c>
      <c r="AU32" s="27">
        <v>7</v>
      </c>
      <c r="AV32" s="27">
        <f>7+1</f>
        <v>8</v>
      </c>
      <c r="AW32" s="27">
        <v>36</v>
      </c>
      <c r="AX32" s="27">
        <v>41</v>
      </c>
      <c r="AY32" s="27">
        <f t="shared" si="22"/>
        <v>85</v>
      </c>
      <c r="AZ32" s="27">
        <v>9</v>
      </c>
      <c r="BA32" s="27">
        <v>18</v>
      </c>
      <c r="BB32" s="27">
        <v>10</v>
      </c>
      <c r="BC32" s="27"/>
      <c r="BD32" s="27">
        <f t="shared" si="38"/>
        <v>37</v>
      </c>
      <c r="BE32" s="29">
        <v>24</v>
      </c>
      <c r="BF32" s="27">
        <v>10</v>
      </c>
      <c r="BG32" s="27">
        <v>3</v>
      </c>
      <c r="BH32" s="27"/>
      <c r="BI32" s="82">
        <f t="shared" si="23"/>
        <v>122</v>
      </c>
      <c r="BJ32" s="82">
        <f>K32+X32+AI32+AT32</f>
        <v>272</v>
      </c>
      <c r="BK32" s="82">
        <f>R32+AA32+AM32+BD32</f>
        <v>109</v>
      </c>
      <c r="BL32" s="95">
        <f t="shared" si="24"/>
        <v>69</v>
      </c>
      <c r="BM32" s="4">
        <f>C32-Q32-AA32</f>
        <v>55</v>
      </c>
      <c r="BN32" s="5">
        <f>C32-BL32</f>
        <v>11</v>
      </c>
      <c r="BO32" s="5">
        <f>C32-BL32</f>
        <v>11</v>
      </c>
      <c r="BQ32" s="6">
        <f t="shared" si="15"/>
        <v>11</v>
      </c>
      <c r="BR32" s="6">
        <f t="shared" si="16"/>
        <v>-26</v>
      </c>
      <c r="BU32" s="6">
        <f t="shared" si="17"/>
        <v>-26</v>
      </c>
      <c r="BV32" s="6">
        <f t="shared" si="25"/>
        <v>11</v>
      </c>
    </row>
    <row r="33" spans="1:74" s="6" customFormat="1" ht="42.95" customHeight="1" thickBot="1" x14ac:dyDescent="0.25">
      <c r="A33" s="129"/>
      <c r="B33" s="8" t="s">
        <v>23</v>
      </c>
      <c r="C33" s="83">
        <v>160</v>
      </c>
      <c r="D33" s="83">
        <v>120</v>
      </c>
      <c r="E33" s="28">
        <f t="shared" si="33"/>
        <v>80</v>
      </c>
      <c r="F33" s="28">
        <v>120</v>
      </c>
      <c r="G33" s="28">
        <v>113</v>
      </c>
      <c r="H33" s="28">
        <v>150</v>
      </c>
      <c r="I33" s="27">
        <v>61</v>
      </c>
      <c r="J33" s="27">
        <v>75</v>
      </c>
      <c r="K33" s="27">
        <f>G33+H33+I33+J33</f>
        <v>399</v>
      </c>
      <c r="L33" s="27">
        <v>113</v>
      </c>
      <c r="M33" s="27">
        <v>7</v>
      </c>
      <c r="N33" s="27">
        <f>SUM(L33:M33)</f>
        <v>120</v>
      </c>
      <c r="O33" s="27"/>
      <c r="P33" s="27"/>
      <c r="Q33" s="28">
        <f t="shared" si="19"/>
        <v>0</v>
      </c>
      <c r="R33" s="41">
        <f t="shared" si="20"/>
        <v>120</v>
      </c>
      <c r="S33" s="29">
        <v>54</v>
      </c>
      <c r="T33" s="27">
        <v>40</v>
      </c>
      <c r="U33" s="27">
        <v>36</v>
      </c>
      <c r="V33" s="27">
        <v>35</v>
      </c>
      <c r="W33" s="27">
        <v>52</v>
      </c>
      <c r="X33" s="27">
        <f>SUM(V33:W33)</f>
        <v>87</v>
      </c>
      <c r="Y33" s="27">
        <v>30</v>
      </c>
      <c r="Z33" s="27">
        <v>6</v>
      </c>
      <c r="AA33" s="27">
        <f>SUM(Y33:Z33)</f>
        <v>36</v>
      </c>
      <c r="AB33" s="29">
        <v>22</v>
      </c>
      <c r="AC33" s="27">
        <f>C33*30/100</f>
        <v>48</v>
      </c>
      <c r="AD33" s="27">
        <v>80</v>
      </c>
      <c r="AE33" s="27">
        <v>51</v>
      </c>
      <c r="AF33" s="27">
        <v>46</v>
      </c>
      <c r="AG33" s="27">
        <v>44</v>
      </c>
      <c r="AH33" s="27">
        <v>74</v>
      </c>
      <c r="AI33" s="27">
        <f>SUM(AF33:AH33)</f>
        <v>164</v>
      </c>
      <c r="AJ33" s="27">
        <v>41</v>
      </c>
      <c r="AK33" s="27">
        <v>7</v>
      </c>
      <c r="AL33" s="27">
        <v>3</v>
      </c>
      <c r="AM33" s="27">
        <f t="shared" si="6"/>
        <v>51</v>
      </c>
      <c r="AN33" s="29">
        <v>38</v>
      </c>
      <c r="AO33" s="92">
        <f>C33*20/100</f>
        <v>32</v>
      </c>
      <c r="AP33" s="27">
        <v>10</v>
      </c>
      <c r="AQ33" s="32">
        <v>29</v>
      </c>
      <c r="AR33" s="32">
        <v>83</v>
      </c>
      <c r="AS33" s="32">
        <v>115</v>
      </c>
      <c r="AT33" s="27">
        <f t="shared" si="39"/>
        <v>227</v>
      </c>
      <c r="AU33" s="27">
        <v>25</v>
      </c>
      <c r="AV33" s="27">
        <f t="shared" si="34"/>
        <v>25</v>
      </c>
      <c r="AW33" s="27">
        <v>75</v>
      </c>
      <c r="AX33" s="27">
        <v>102</v>
      </c>
      <c r="AY33" s="27">
        <f t="shared" si="22"/>
        <v>202</v>
      </c>
      <c r="AZ33" s="27">
        <v>10</v>
      </c>
      <c r="BA33" s="27">
        <v>0</v>
      </c>
      <c r="BB33" s="27"/>
      <c r="BC33" s="27"/>
      <c r="BD33" s="27">
        <f t="shared" si="38"/>
        <v>10</v>
      </c>
      <c r="BE33" s="29">
        <v>10</v>
      </c>
      <c r="BF33" s="27"/>
      <c r="BG33" s="27"/>
      <c r="BH33" s="27"/>
      <c r="BI33" s="82">
        <f t="shared" si="23"/>
        <v>217</v>
      </c>
      <c r="BJ33" s="82">
        <f>K33+X33+AI33+AT33</f>
        <v>877</v>
      </c>
      <c r="BK33" s="82">
        <f>R33+AA33+AM33+BD33</f>
        <v>217</v>
      </c>
      <c r="BL33" s="95">
        <f t="shared" si="24"/>
        <v>124</v>
      </c>
      <c r="BM33" s="4">
        <f>C33-Q33-AA33</f>
        <v>124</v>
      </c>
      <c r="BN33" s="5">
        <f>C33-BL33</f>
        <v>36</v>
      </c>
      <c r="BO33" s="5">
        <f>C33-BL33</f>
        <v>36</v>
      </c>
      <c r="BQ33" s="6">
        <f t="shared" si="15"/>
        <v>-4</v>
      </c>
      <c r="BR33" s="6">
        <f t="shared" si="16"/>
        <v>-14</v>
      </c>
      <c r="BU33" s="6">
        <f t="shared" si="17"/>
        <v>-14</v>
      </c>
      <c r="BV33" s="6">
        <f t="shared" si="25"/>
        <v>-4</v>
      </c>
    </row>
    <row r="34" spans="1:74" s="11" customFormat="1" ht="42.95" customHeight="1" thickBot="1" x14ac:dyDescent="0.25">
      <c r="A34" s="127" t="s">
        <v>64</v>
      </c>
      <c r="B34" s="128"/>
      <c r="C34" s="33">
        <f t="shared" ref="C34:BO34" si="40">SUM(C31:C33)</f>
        <v>400</v>
      </c>
      <c r="D34" s="33">
        <f t="shared" si="40"/>
        <v>360</v>
      </c>
      <c r="E34" s="33">
        <f t="shared" si="40"/>
        <v>200</v>
      </c>
      <c r="F34" s="33">
        <f t="shared" si="40"/>
        <v>281</v>
      </c>
      <c r="G34" s="33">
        <f t="shared" si="40"/>
        <v>239</v>
      </c>
      <c r="H34" s="33">
        <f t="shared" si="40"/>
        <v>315</v>
      </c>
      <c r="I34" s="33">
        <f t="shared" si="40"/>
        <v>169</v>
      </c>
      <c r="J34" s="33">
        <f t="shared" si="40"/>
        <v>221</v>
      </c>
      <c r="K34" s="33">
        <f t="shared" si="40"/>
        <v>944</v>
      </c>
      <c r="L34" s="33">
        <f t="shared" si="40"/>
        <v>239</v>
      </c>
      <c r="M34" s="33">
        <f t="shared" si="40"/>
        <v>37</v>
      </c>
      <c r="N34" s="33">
        <f t="shared" si="40"/>
        <v>276</v>
      </c>
      <c r="O34" s="33">
        <f t="shared" si="40"/>
        <v>2</v>
      </c>
      <c r="P34" s="33">
        <f t="shared" si="40"/>
        <v>3</v>
      </c>
      <c r="Q34" s="33">
        <f t="shared" si="40"/>
        <v>5</v>
      </c>
      <c r="R34" s="42">
        <f t="shared" si="40"/>
        <v>281</v>
      </c>
      <c r="S34" s="33">
        <v>115</v>
      </c>
      <c r="T34" s="33">
        <f t="shared" si="40"/>
        <v>95</v>
      </c>
      <c r="U34" s="33">
        <f t="shared" si="40"/>
        <v>86</v>
      </c>
      <c r="V34" s="33">
        <f t="shared" si="40"/>
        <v>72</v>
      </c>
      <c r="W34" s="33">
        <f t="shared" si="40"/>
        <v>117</v>
      </c>
      <c r="X34" s="33">
        <f t="shared" si="40"/>
        <v>189</v>
      </c>
      <c r="Y34" s="33">
        <f t="shared" si="40"/>
        <v>63</v>
      </c>
      <c r="Z34" s="33">
        <f t="shared" si="40"/>
        <v>23</v>
      </c>
      <c r="AA34" s="33">
        <f t="shared" si="40"/>
        <v>86</v>
      </c>
      <c r="AB34" s="33">
        <v>47</v>
      </c>
      <c r="AC34" s="33">
        <f t="shared" si="40"/>
        <v>120</v>
      </c>
      <c r="AD34" s="33">
        <f t="shared" si="40"/>
        <v>194</v>
      </c>
      <c r="AE34" s="33">
        <f t="shared" si="40"/>
        <v>123</v>
      </c>
      <c r="AF34" s="33">
        <f t="shared" si="40"/>
        <v>88</v>
      </c>
      <c r="AG34" s="33">
        <f t="shared" si="40"/>
        <v>115</v>
      </c>
      <c r="AH34" s="33">
        <f t="shared" si="40"/>
        <v>147</v>
      </c>
      <c r="AI34" s="33">
        <f t="shared" si="40"/>
        <v>350</v>
      </c>
      <c r="AJ34" s="33">
        <f t="shared" si="40"/>
        <v>76</v>
      </c>
      <c r="AK34" s="33">
        <f t="shared" si="40"/>
        <v>21</v>
      </c>
      <c r="AL34" s="33">
        <f t="shared" si="40"/>
        <v>11</v>
      </c>
      <c r="AM34" s="33">
        <f t="shared" si="40"/>
        <v>108</v>
      </c>
      <c r="AN34" s="33">
        <f t="shared" si="40"/>
        <v>73</v>
      </c>
      <c r="AO34" s="34">
        <f t="shared" si="40"/>
        <v>80</v>
      </c>
      <c r="AP34" s="33">
        <f t="shared" si="40"/>
        <v>125</v>
      </c>
      <c r="AQ34" s="33">
        <f t="shared" si="40"/>
        <v>88</v>
      </c>
      <c r="AR34" s="33">
        <f t="shared" si="40"/>
        <v>204</v>
      </c>
      <c r="AS34" s="33">
        <f t="shared" si="40"/>
        <v>226</v>
      </c>
      <c r="AT34" s="33">
        <f t="shared" si="40"/>
        <v>518</v>
      </c>
      <c r="AU34" s="33">
        <f t="shared" si="40"/>
        <v>69</v>
      </c>
      <c r="AV34" s="33">
        <f t="shared" si="40"/>
        <v>70</v>
      </c>
      <c r="AW34" s="33">
        <f t="shared" si="40"/>
        <v>185</v>
      </c>
      <c r="AX34" s="33">
        <f t="shared" si="40"/>
        <v>206</v>
      </c>
      <c r="AY34" s="33">
        <f t="shared" si="40"/>
        <v>461</v>
      </c>
      <c r="AZ34" s="33">
        <f t="shared" ref="AZ34:BE34" si="41">SUM(AZ31:AZ33)</f>
        <v>55</v>
      </c>
      <c r="BA34" s="33">
        <f t="shared" si="41"/>
        <v>60</v>
      </c>
      <c r="BB34" s="33">
        <f t="shared" si="41"/>
        <v>10</v>
      </c>
      <c r="BC34" s="33"/>
      <c r="BD34" s="33">
        <f t="shared" si="41"/>
        <v>125</v>
      </c>
      <c r="BE34" s="33">
        <f t="shared" si="41"/>
        <v>87</v>
      </c>
      <c r="BF34" s="33">
        <f t="shared" si="40"/>
        <v>10</v>
      </c>
      <c r="BG34" s="33">
        <f t="shared" si="40"/>
        <v>3</v>
      </c>
      <c r="BH34" s="33">
        <f t="shared" si="40"/>
        <v>0</v>
      </c>
      <c r="BI34" s="33">
        <f t="shared" si="23"/>
        <v>615</v>
      </c>
      <c r="BJ34" s="33">
        <f t="shared" si="40"/>
        <v>2001</v>
      </c>
      <c r="BK34" s="33">
        <f t="shared" si="40"/>
        <v>600</v>
      </c>
      <c r="BL34" s="33">
        <f t="shared" si="40"/>
        <v>332</v>
      </c>
      <c r="BM34" s="10">
        <f t="shared" si="40"/>
        <v>309</v>
      </c>
      <c r="BN34" s="10">
        <f t="shared" si="40"/>
        <v>68</v>
      </c>
      <c r="BO34" s="10">
        <f t="shared" si="40"/>
        <v>68</v>
      </c>
      <c r="BP34" s="6"/>
      <c r="BQ34" s="6">
        <f t="shared" si="15"/>
        <v>28</v>
      </c>
      <c r="BR34" s="6">
        <f t="shared" si="16"/>
        <v>-97</v>
      </c>
      <c r="BS34" s="6"/>
      <c r="BT34" s="6"/>
      <c r="BU34" s="6">
        <f t="shared" si="17"/>
        <v>-97</v>
      </c>
      <c r="BV34" s="6">
        <f t="shared" si="25"/>
        <v>28</v>
      </c>
    </row>
    <row r="35" spans="1:74" s="6" customFormat="1" ht="42.95" customHeight="1" x14ac:dyDescent="0.2">
      <c r="A35" s="129" t="s">
        <v>57</v>
      </c>
      <c r="B35" s="7" t="s">
        <v>15</v>
      </c>
      <c r="C35" s="27">
        <v>280</v>
      </c>
      <c r="D35" s="27">
        <v>280</v>
      </c>
      <c r="E35" s="28">
        <f t="shared" si="33"/>
        <v>140</v>
      </c>
      <c r="F35" s="28">
        <v>400</v>
      </c>
      <c r="G35" s="28">
        <v>519</v>
      </c>
      <c r="H35" s="28">
        <v>361</v>
      </c>
      <c r="I35" s="27">
        <v>309</v>
      </c>
      <c r="J35" s="27">
        <v>224</v>
      </c>
      <c r="K35" s="27">
        <f>G35+H35+I35+J35</f>
        <v>1413</v>
      </c>
      <c r="L35" s="27">
        <v>399</v>
      </c>
      <c r="M35" s="27">
        <v>1</v>
      </c>
      <c r="N35" s="27">
        <f>SUM(L35:M35)</f>
        <v>400</v>
      </c>
      <c r="O35" s="28"/>
      <c r="P35" s="28"/>
      <c r="Q35" s="28">
        <f t="shared" si="19"/>
        <v>0</v>
      </c>
      <c r="R35" s="41">
        <f t="shared" si="20"/>
        <v>400</v>
      </c>
      <c r="S35" s="29">
        <v>174</v>
      </c>
      <c r="T35" s="27">
        <v>60</v>
      </c>
      <c r="U35" s="27">
        <v>30</v>
      </c>
      <c r="V35" s="27">
        <v>89</v>
      </c>
      <c r="W35" s="27">
        <v>89</v>
      </c>
      <c r="X35" s="27">
        <f>SUM(V35:W35)</f>
        <v>178</v>
      </c>
      <c r="Y35" s="27">
        <v>30</v>
      </c>
      <c r="Z35" s="27"/>
      <c r="AA35" s="27">
        <f>SUM(Y35:Z35)</f>
        <v>30</v>
      </c>
      <c r="AB35" s="29">
        <v>11</v>
      </c>
      <c r="AC35" s="27">
        <f>C35*30/100</f>
        <v>84</v>
      </c>
      <c r="AD35" s="47">
        <v>100</v>
      </c>
      <c r="AE35" s="27">
        <v>109</v>
      </c>
      <c r="AF35" s="27">
        <v>200</v>
      </c>
      <c r="AG35" s="27">
        <v>158</v>
      </c>
      <c r="AH35" s="27">
        <v>99</v>
      </c>
      <c r="AI35" s="27">
        <f>SUM(AF35:AH35)</f>
        <v>457</v>
      </c>
      <c r="AJ35" s="27">
        <v>109</v>
      </c>
      <c r="AK35" s="27">
        <v>0</v>
      </c>
      <c r="AL35" s="27">
        <v>0</v>
      </c>
      <c r="AM35" s="27">
        <f t="shared" si="6"/>
        <v>109</v>
      </c>
      <c r="AN35" s="29">
        <v>83</v>
      </c>
      <c r="AO35" s="92">
        <f>C35*20/100</f>
        <v>56</v>
      </c>
      <c r="AP35" s="27">
        <v>20</v>
      </c>
      <c r="AQ35" s="31">
        <v>200</v>
      </c>
      <c r="AR35" s="31">
        <v>116</v>
      </c>
      <c r="AS35" s="31">
        <v>50</v>
      </c>
      <c r="AT35" s="27">
        <f t="shared" ref="AT35:AT38" si="42">SUM(AQ35:AS35)</f>
        <v>366</v>
      </c>
      <c r="AU35" s="27">
        <v>174</v>
      </c>
      <c r="AV35" s="27">
        <f t="shared" si="34"/>
        <v>174</v>
      </c>
      <c r="AW35" s="27">
        <v>101</v>
      </c>
      <c r="AX35" s="27">
        <v>42</v>
      </c>
      <c r="AY35" s="27">
        <f t="shared" si="22"/>
        <v>317</v>
      </c>
      <c r="AZ35" s="27">
        <v>20</v>
      </c>
      <c r="BA35" s="27"/>
      <c r="BB35" s="27"/>
      <c r="BC35" s="27"/>
      <c r="BD35" s="27">
        <f t="shared" ref="BD35:BD37" si="43">SUM(AZ35:BB35)</f>
        <v>20</v>
      </c>
      <c r="BE35" s="29">
        <v>18</v>
      </c>
      <c r="BF35" s="27"/>
      <c r="BG35" s="27"/>
      <c r="BH35" s="27"/>
      <c r="BI35" s="82">
        <f t="shared" si="23"/>
        <v>559</v>
      </c>
      <c r="BJ35" s="82">
        <f>K35+X35+AI35+AT35</f>
        <v>2414</v>
      </c>
      <c r="BK35" s="82">
        <f>R35+AA35+AM35+BD35</f>
        <v>559</v>
      </c>
      <c r="BL35" s="95">
        <f t="shared" si="24"/>
        <v>286</v>
      </c>
      <c r="BM35" s="4">
        <f>C35-Q35-AA35</f>
        <v>250</v>
      </c>
      <c r="BN35" s="5">
        <f>C35-BL35</f>
        <v>-6</v>
      </c>
      <c r="BO35" s="5">
        <f>C35-BL35</f>
        <v>-6</v>
      </c>
      <c r="BQ35" s="6">
        <f t="shared" si="15"/>
        <v>-6</v>
      </c>
      <c r="BR35" s="6">
        <f t="shared" si="16"/>
        <v>-26</v>
      </c>
      <c r="BU35" s="6">
        <f t="shared" si="17"/>
        <v>-26</v>
      </c>
      <c r="BV35" s="6">
        <f t="shared" si="25"/>
        <v>-6</v>
      </c>
    </row>
    <row r="36" spans="1:74" s="6" customFormat="1" ht="42.95" customHeight="1" x14ac:dyDescent="0.2">
      <c r="A36" s="129"/>
      <c r="B36" s="7" t="s">
        <v>1</v>
      </c>
      <c r="C36" s="27">
        <v>280</v>
      </c>
      <c r="D36" s="27">
        <v>280</v>
      </c>
      <c r="E36" s="28">
        <f t="shared" si="33"/>
        <v>140</v>
      </c>
      <c r="F36" s="28">
        <v>400</v>
      </c>
      <c r="G36" s="28">
        <v>434</v>
      </c>
      <c r="H36" s="28">
        <v>411</v>
      </c>
      <c r="I36" s="27">
        <v>221</v>
      </c>
      <c r="J36" s="27">
        <v>223</v>
      </c>
      <c r="K36" s="27">
        <f>G36+H36+I36+J36</f>
        <v>1289</v>
      </c>
      <c r="L36" s="27">
        <v>400</v>
      </c>
      <c r="M36" s="27"/>
      <c r="N36" s="27">
        <f>SUM(L36:M36)</f>
        <v>400</v>
      </c>
      <c r="O36" s="28"/>
      <c r="P36" s="28"/>
      <c r="Q36" s="28">
        <f t="shared" si="19"/>
        <v>0</v>
      </c>
      <c r="R36" s="41">
        <f t="shared" si="20"/>
        <v>400</v>
      </c>
      <c r="S36" s="29">
        <v>135</v>
      </c>
      <c r="T36" s="27">
        <v>60</v>
      </c>
      <c r="U36" s="27">
        <v>30</v>
      </c>
      <c r="V36" s="27">
        <v>100</v>
      </c>
      <c r="W36" s="27">
        <v>72</v>
      </c>
      <c r="X36" s="27">
        <f>SUM(V36:W36)</f>
        <v>172</v>
      </c>
      <c r="Y36" s="27">
        <v>30</v>
      </c>
      <c r="Z36" s="27"/>
      <c r="AA36" s="27">
        <f>SUM(Y36:Z36)</f>
        <v>30</v>
      </c>
      <c r="AB36" s="29">
        <v>10</v>
      </c>
      <c r="AC36" s="27">
        <f>C36*30/100</f>
        <v>84</v>
      </c>
      <c r="AD36" s="61">
        <v>140</v>
      </c>
      <c r="AE36" s="27">
        <v>147</v>
      </c>
      <c r="AF36" s="27">
        <v>137</v>
      </c>
      <c r="AG36" s="27">
        <v>184</v>
      </c>
      <c r="AH36" s="27">
        <v>115</v>
      </c>
      <c r="AI36" s="27">
        <f>SUM(AF36:AH36)</f>
        <v>436</v>
      </c>
      <c r="AJ36" s="27">
        <v>125</v>
      </c>
      <c r="AK36" s="27">
        <v>22</v>
      </c>
      <c r="AL36" s="27">
        <v>0</v>
      </c>
      <c r="AM36" s="27">
        <f t="shared" si="6"/>
        <v>147</v>
      </c>
      <c r="AN36" s="29">
        <v>111</v>
      </c>
      <c r="AO36" s="92">
        <f>C36*20/100</f>
        <v>56</v>
      </c>
      <c r="AP36" s="27">
        <v>30</v>
      </c>
      <c r="AQ36" s="31">
        <v>100</v>
      </c>
      <c r="AR36" s="31">
        <v>103</v>
      </c>
      <c r="AS36" s="31">
        <v>50</v>
      </c>
      <c r="AT36" s="27">
        <f t="shared" si="42"/>
        <v>253</v>
      </c>
      <c r="AU36" s="27">
        <v>89</v>
      </c>
      <c r="AV36" s="27">
        <f t="shared" si="34"/>
        <v>89</v>
      </c>
      <c r="AW36" s="27">
        <v>94</v>
      </c>
      <c r="AX36" s="27">
        <v>42</v>
      </c>
      <c r="AY36" s="27">
        <f t="shared" si="22"/>
        <v>225</v>
      </c>
      <c r="AZ36" s="27">
        <v>30</v>
      </c>
      <c r="BA36" s="27"/>
      <c r="BB36" s="27"/>
      <c r="BC36" s="27"/>
      <c r="BD36" s="27">
        <f t="shared" si="43"/>
        <v>30</v>
      </c>
      <c r="BE36" s="29">
        <v>22</v>
      </c>
      <c r="BF36" s="27"/>
      <c r="BG36" s="27"/>
      <c r="BH36" s="27">
        <v>4</v>
      </c>
      <c r="BI36" s="82">
        <f t="shared" si="23"/>
        <v>607</v>
      </c>
      <c r="BJ36" s="82">
        <f>K36+X36+AI36+AT36</f>
        <v>2150</v>
      </c>
      <c r="BK36" s="82">
        <f>R36+AA36+AM36+BD36</f>
        <v>607</v>
      </c>
      <c r="BL36" s="95">
        <f t="shared" si="24"/>
        <v>282</v>
      </c>
      <c r="BM36" s="4">
        <f>C36-Q36-AA36</f>
        <v>250</v>
      </c>
      <c r="BN36" s="5">
        <f>C36-BL36</f>
        <v>-2</v>
      </c>
      <c r="BO36" s="5">
        <f>C36-BL36</f>
        <v>-2</v>
      </c>
      <c r="BQ36" s="6">
        <f t="shared" si="15"/>
        <v>-2</v>
      </c>
      <c r="BR36" s="6">
        <f t="shared" si="16"/>
        <v>-32</v>
      </c>
      <c r="BU36" s="6">
        <f t="shared" si="17"/>
        <v>-32</v>
      </c>
      <c r="BV36" s="6">
        <f t="shared" si="25"/>
        <v>-2</v>
      </c>
    </row>
    <row r="37" spans="1:74" s="6" customFormat="1" ht="42.95" customHeight="1" x14ac:dyDescent="0.2">
      <c r="A37" s="129"/>
      <c r="B37" s="7" t="s">
        <v>22</v>
      </c>
      <c r="C37" s="32">
        <v>40</v>
      </c>
      <c r="D37" s="32">
        <v>40</v>
      </c>
      <c r="E37" s="28">
        <f t="shared" si="33"/>
        <v>20</v>
      </c>
      <c r="F37" s="28">
        <v>67</v>
      </c>
      <c r="G37" s="28">
        <v>21</v>
      </c>
      <c r="H37" s="28">
        <v>63</v>
      </c>
      <c r="I37" s="27">
        <v>54</v>
      </c>
      <c r="J37" s="27">
        <v>52</v>
      </c>
      <c r="K37" s="27">
        <f>G37+H37+I37+J37</f>
        <v>190</v>
      </c>
      <c r="L37" s="27">
        <v>21</v>
      </c>
      <c r="M37" s="27">
        <v>21</v>
      </c>
      <c r="N37" s="27">
        <f>SUM(L37:M37)</f>
        <v>42</v>
      </c>
      <c r="O37" s="28">
        <v>7</v>
      </c>
      <c r="P37" s="28">
        <v>18</v>
      </c>
      <c r="Q37" s="28">
        <f t="shared" si="19"/>
        <v>25</v>
      </c>
      <c r="R37" s="41">
        <f t="shared" si="20"/>
        <v>67</v>
      </c>
      <c r="S37" s="29">
        <v>11</v>
      </c>
      <c r="T37" s="27">
        <v>14</v>
      </c>
      <c r="U37" s="27">
        <v>6</v>
      </c>
      <c r="V37" s="27">
        <v>1</v>
      </c>
      <c r="W37" s="27">
        <v>13</v>
      </c>
      <c r="X37" s="27">
        <f>SUM(V37:W37)</f>
        <v>14</v>
      </c>
      <c r="Y37" s="27">
        <v>1</v>
      </c>
      <c r="Z37" s="27">
        <v>5</v>
      </c>
      <c r="AA37" s="27">
        <f>SUM(Y37:Z37)</f>
        <v>6</v>
      </c>
      <c r="AB37" s="29">
        <v>4</v>
      </c>
      <c r="AC37" s="27">
        <f>C37*30/100</f>
        <v>12</v>
      </c>
      <c r="AD37" s="29">
        <v>40</v>
      </c>
      <c r="AE37" s="27">
        <v>12</v>
      </c>
      <c r="AF37" s="27">
        <v>7</v>
      </c>
      <c r="AG37" s="27">
        <v>17</v>
      </c>
      <c r="AH37" s="27">
        <v>31</v>
      </c>
      <c r="AI37" s="27">
        <f>SUM(AF37:AH37)</f>
        <v>55</v>
      </c>
      <c r="AJ37" s="27">
        <v>5</v>
      </c>
      <c r="AK37" s="27">
        <v>1</v>
      </c>
      <c r="AL37" s="27">
        <v>6</v>
      </c>
      <c r="AM37" s="27">
        <f t="shared" si="6"/>
        <v>12</v>
      </c>
      <c r="AN37" s="29">
        <v>12</v>
      </c>
      <c r="AO37" s="35">
        <f>C37*20/100</f>
        <v>8</v>
      </c>
      <c r="AP37" s="27">
        <v>14</v>
      </c>
      <c r="AQ37" s="32">
        <v>10</v>
      </c>
      <c r="AR37" s="32">
        <v>11</v>
      </c>
      <c r="AS37" s="32">
        <v>7</v>
      </c>
      <c r="AT37" s="27">
        <f t="shared" si="42"/>
        <v>28</v>
      </c>
      <c r="AU37" s="27">
        <v>9</v>
      </c>
      <c r="AV37" s="27">
        <f t="shared" si="34"/>
        <v>9</v>
      </c>
      <c r="AW37" s="27">
        <v>9</v>
      </c>
      <c r="AX37" s="27">
        <v>5</v>
      </c>
      <c r="AY37" s="27">
        <f t="shared" si="22"/>
        <v>23</v>
      </c>
      <c r="AZ37" s="27">
        <v>9</v>
      </c>
      <c r="BA37" s="27">
        <v>5</v>
      </c>
      <c r="BB37" s="27"/>
      <c r="BC37" s="27"/>
      <c r="BD37" s="27">
        <f t="shared" si="43"/>
        <v>14</v>
      </c>
      <c r="BE37" s="29">
        <v>11</v>
      </c>
      <c r="BF37" s="27"/>
      <c r="BG37" s="27"/>
      <c r="BH37" s="27"/>
      <c r="BI37" s="82">
        <f t="shared" si="23"/>
        <v>99</v>
      </c>
      <c r="BJ37" s="82">
        <f>K37+X37+AI37+AT37</f>
        <v>287</v>
      </c>
      <c r="BK37" s="82">
        <f>R37+AA37+AM37+BD37</f>
        <v>99</v>
      </c>
      <c r="BL37" s="95">
        <f t="shared" si="24"/>
        <v>38</v>
      </c>
      <c r="BM37" s="4">
        <f>C37-Q37-AA37</f>
        <v>9</v>
      </c>
      <c r="BN37" s="5">
        <f>C37-BL37</f>
        <v>2</v>
      </c>
      <c r="BO37" s="5">
        <f>C37-BL37</f>
        <v>2</v>
      </c>
      <c r="BQ37" s="6">
        <f t="shared" si="15"/>
        <v>2</v>
      </c>
      <c r="BR37" s="6">
        <f t="shared" si="16"/>
        <v>-12</v>
      </c>
      <c r="BU37" s="6">
        <f t="shared" si="17"/>
        <v>-12</v>
      </c>
      <c r="BV37" s="6">
        <f t="shared" si="25"/>
        <v>2</v>
      </c>
    </row>
    <row r="38" spans="1:74" s="6" customFormat="1" ht="42.95" customHeight="1" thickBot="1" x14ac:dyDescent="0.25">
      <c r="A38" s="129"/>
      <c r="B38" s="8" t="s">
        <v>2</v>
      </c>
      <c r="C38" s="32">
        <v>40</v>
      </c>
      <c r="D38" s="32">
        <v>40</v>
      </c>
      <c r="E38" s="28"/>
      <c r="F38" s="28"/>
      <c r="G38" s="28"/>
      <c r="H38" s="28"/>
      <c r="I38" s="27"/>
      <c r="J38" s="27"/>
      <c r="K38" s="27">
        <f>G38+H38+I38+J38</f>
        <v>0</v>
      </c>
      <c r="L38" s="27"/>
      <c r="M38" s="27"/>
      <c r="N38" s="27">
        <f>SUM(L38:M38)</f>
        <v>0</v>
      </c>
      <c r="O38" s="28"/>
      <c r="P38" s="28"/>
      <c r="Q38" s="28">
        <f t="shared" si="19"/>
        <v>0</v>
      </c>
      <c r="R38" s="41">
        <f t="shared" si="20"/>
        <v>0</v>
      </c>
      <c r="S38" s="29"/>
      <c r="T38" s="27">
        <v>40</v>
      </c>
      <c r="U38" s="27">
        <v>3</v>
      </c>
      <c r="V38" s="27">
        <v>2</v>
      </c>
      <c r="W38" s="27">
        <v>2</v>
      </c>
      <c r="X38" s="27">
        <f>SUM(V38:W38)</f>
        <v>4</v>
      </c>
      <c r="Y38" s="27">
        <v>2</v>
      </c>
      <c r="Z38" s="27">
        <v>1</v>
      </c>
      <c r="AA38" s="27">
        <f>SUM(Y38:Z38)</f>
        <v>3</v>
      </c>
      <c r="AB38" s="29">
        <v>1</v>
      </c>
      <c r="AC38" s="27"/>
      <c r="AD38" s="27"/>
      <c r="AE38" s="27"/>
      <c r="AF38" s="27"/>
      <c r="AG38" s="27"/>
      <c r="AH38" s="27"/>
      <c r="AI38" s="27">
        <f>SUM(AF38:AH38)</f>
        <v>0</v>
      </c>
      <c r="AJ38" s="27"/>
      <c r="AK38" s="27"/>
      <c r="AL38" s="27"/>
      <c r="AM38" s="27">
        <f t="shared" si="6"/>
        <v>0</v>
      </c>
      <c r="AN38" s="29"/>
      <c r="AO38" s="35">
        <f>C38*20/100</f>
        <v>8</v>
      </c>
      <c r="AP38" s="27">
        <v>49</v>
      </c>
      <c r="AQ38" s="32">
        <v>7</v>
      </c>
      <c r="AR38" s="32">
        <v>9</v>
      </c>
      <c r="AS38" s="32">
        <v>6</v>
      </c>
      <c r="AT38" s="27">
        <f t="shared" si="42"/>
        <v>22</v>
      </c>
      <c r="AU38" s="27">
        <v>3</v>
      </c>
      <c r="AV38" s="27">
        <f t="shared" si="34"/>
        <v>3</v>
      </c>
      <c r="AW38" s="27">
        <v>6</v>
      </c>
      <c r="AX38" s="27">
        <v>4</v>
      </c>
      <c r="AY38" s="27">
        <f t="shared" si="22"/>
        <v>13</v>
      </c>
      <c r="AZ38" s="27">
        <v>3</v>
      </c>
      <c r="BA38" s="27">
        <v>4</v>
      </c>
      <c r="BB38" s="27">
        <v>2</v>
      </c>
      <c r="BC38" s="27">
        <v>40</v>
      </c>
      <c r="BD38" s="27">
        <f>SUM(AZ38:BC38)</f>
        <v>49</v>
      </c>
      <c r="BE38" s="29">
        <v>25</v>
      </c>
      <c r="BF38" s="27"/>
      <c r="BG38" s="27"/>
      <c r="BH38" s="27"/>
      <c r="BI38" s="82">
        <f t="shared" si="23"/>
        <v>52</v>
      </c>
      <c r="BJ38" s="82">
        <f>K38+X38+AI38+AT38</f>
        <v>26</v>
      </c>
      <c r="BK38" s="82">
        <f>R38+AA38+AM38+BD38</f>
        <v>52</v>
      </c>
      <c r="BL38" s="95">
        <f t="shared" si="24"/>
        <v>26</v>
      </c>
      <c r="BM38" s="4">
        <f>C38-Q38-AA38</f>
        <v>37</v>
      </c>
      <c r="BN38" s="5">
        <f>C38-BL38</f>
        <v>14</v>
      </c>
      <c r="BO38" s="5">
        <f>C38-BL38</f>
        <v>14</v>
      </c>
      <c r="BQ38" s="6">
        <f t="shared" si="15"/>
        <v>14</v>
      </c>
      <c r="BR38" s="6">
        <f t="shared" si="16"/>
        <v>-35</v>
      </c>
      <c r="BU38" s="6">
        <f t="shared" si="17"/>
        <v>-35</v>
      </c>
      <c r="BV38" s="6">
        <f t="shared" si="25"/>
        <v>14</v>
      </c>
    </row>
    <row r="39" spans="1:74" s="11" customFormat="1" ht="42.95" customHeight="1" thickBot="1" x14ac:dyDescent="0.25">
      <c r="A39" s="127" t="s">
        <v>60</v>
      </c>
      <c r="B39" s="128"/>
      <c r="C39" s="33">
        <f t="shared" ref="C39:BO39" si="44">SUM(C35:C38)</f>
        <v>640</v>
      </c>
      <c r="D39" s="33">
        <f t="shared" si="44"/>
        <v>640</v>
      </c>
      <c r="E39" s="33">
        <f t="shared" si="44"/>
        <v>300</v>
      </c>
      <c r="F39" s="33">
        <f t="shared" si="44"/>
        <v>867</v>
      </c>
      <c r="G39" s="33">
        <f t="shared" si="44"/>
        <v>974</v>
      </c>
      <c r="H39" s="33">
        <f t="shared" si="44"/>
        <v>835</v>
      </c>
      <c r="I39" s="33">
        <f t="shared" si="44"/>
        <v>584</v>
      </c>
      <c r="J39" s="33">
        <f t="shared" si="44"/>
        <v>499</v>
      </c>
      <c r="K39" s="33">
        <f t="shared" si="44"/>
        <v>2892</v>
      </c>
      <c r="L39" s="33">
        <f t="shared" si="44"/>
        <v>820</v>
      </c>
      <c r="M39" s="33">
        <f t="shared" si="44"/>
        <v>22</v>
      </c>
      <c r="N39" s="33">
        <f t="shared" si="44"/>
        <v>842</v>
      </c>
      <c r="O39" s="33">
        <f t="shared" si="44"/>
        <v>7</v>
      </c>
      <c r="P39" s="33">
        <f t="shared" si="44"/>
        <v>18</v>
      </c>
      <c r="Q39" s="33">
        <f t="shared" si="44"/>
        <v>25</v>
      </c>
      <c r="R39" s="42">
        <f t="shared" si="44"/>
        <v>867</v>
      </c>
      <c r="S39" s="33">
        <f t="shared" si="44"/>
        <v>320</v>
      </c>
      <c r="T39" s="33">
        <f t="shared" si="44"/>
        <v>174</v>
      </c>
      <c r="U39" s="33">
        <f t="shared" si="44"/>
        <v>69</v>
      </c>
      <c r="V39" s="33">
        <f t="shared" si="44"/>
        <v>192</v>
      </c>
      <c r="W39" s="33">
        <f t="shared" si="44"/>
        <v>176</v>
      </c>
      <c r="X39" s="33">
        <f t="shared" si="44"/>
        <v>368</v>
      </c>
      <c r="Y39" s="33">
        <f t="shared" si="44"/>
        <v>63</v>
      </c>
      <c r="Z39" s="33">
        <f t="shared" si="44"/>
        <v>6</v>
      </c>
      <c r="AA39" s="33">
        <f t="shared" si="44"/>
        <v>69</v>
      </c>
      <c r="AB39" s="33">
        <v>26</v>
      </c>
      <c r="AC39" s="33">
        <f t="shared" si="44"/>
        <v>180</v>
      </c>
      <c r="AD39" s="33">
        <f t="shared" si="44"/>
        <v>280</v>
      </c>
      <c r="AE39" s="33">
        <f t="shared" si="44"/>
        <v>268</v>
      </c>
      <c r="AF39" s="33">
        <f t="shared" si="44"/>
        <v>344</v>
      </c>
      <c r="AG39" s="33">
        <f t="shared" si="44"/>
        <v>359</v>
      </c>
      <c r="AH39" s="33">
        <f t="shared" si="44"/>
        <v>245</v>
      </c>
      <c r="AI39" s="33">
        <f t="shared" si="44"/>
        <v>948</v>
      </c>
      <c r="AJ39" s="33">
        <f t="shared" si="44"/>
        <v>239</v>
      </c>
      <c r="AK39" s="33">
        <f t="shared" si="44"/>
        <v>23</v>
      </c>
      <c r="AL39" s="33">
        <f t="shared" si="44"/>
        <v>6</v>
      </c>
      <c r="AM39" s="33">
        <f t="shared" si="44"/>
        <v>268</v>
      </c>
      <c r="AN39" s="33">
        <f t="shared" si="44"/>
        <v>206</v>
      </c>
      <c r="AO39" s="34">
        <f t="shared" si="44"/>
        <v>128</v>
      </c>
      <c r="AP39" s="33">
        <f t="shared" si="44"/>
        <v>113</v>
      </c>
      <c r="AQ39" s="33">
        <f t="shared" si="44"/>
        <v>317</v>
      </c>
      <c r="AR39" s="33">
        <f t="shared" si="44"/>
        <v>239</v>
      </c>
      <c r="AS39" s="33">
        <f t="shared" si="44"/>
        <v>113</v>
      </c>
      <c r="AT39" s="33">
        <f t="shared" si="44"/>
        <v>669</v>
      </c>
      <c r="AU39" s="33">
        <f t="shared" si="44"/>
        <v>275</v>
      </c>
      <c r="AV39" s="33">
        <f t="shared" si="44"/>
        <v>275</v>
      </c>
      <c r="AW39" s="33">
        <f t="shared" si="44"/>
        <v>210</v>
      </c>
      <c r="AX39" s="33">
        <f t="shared" si="44"/>
        <v>93</v>
      </c>
      <c r="AY39" s="33">
        <f t="shared" si="44"/>
        <v>578</v>
      </c>
      <c r="AZ39" s="33">
        <f t="shared" ref="AZ39:BL39" si="45">SUM(AZ35:AZ38)</f>
        <v>62</v>
      </c>
      <c r="BA39" s="33">
        <f t="shared" si="45"/>
        <v>9</v>
      </c>
      <c r="BB39" s="33">
        <f t="shared" si="45"/>
        <v>2</v>
      </c>
      <c r="BC39" s="33">
        <f t="shared" si="45"/>
        <v>40</v>
      </c>
      <c r="BD39" s="33">
        <f t="shared" si="45"/>
        <v>113</v>
      </c>
      <c r="BE39" s="33">
        <f t="shared" si="45"/>
        <v>76</v>
      </c>
      <c r="BF39" s="33">
        <f t="shared" si="45"/>
        <v>0</v>
      </c>
      <c r="BG39" s="33">
        <f t="shared" si="45"/>
        <v>0</v>
      </c>
      <c r="BH39" s="33">
        <f t="shared" si="45"/>
        <v>4</v>
      </c>
      <c r="BI39" s="33">
        <f t="shared" si="23"/>
        <v>1317</v>
      </c>
      <c r="BJ39" s="33">
        <f t="shared" si="45"/>
        <v>4877</v>
      </c>
      <c r="BK39" s="33">
        <f t="shared" si="45"/>
        <v>1317</v>
      </c>
      <c r="BL39" s="33">
        <f t="shared" si="45"/>
        <v>632</v>
      </c>
      <c r="BM39" s="10">
        <f t="shared" si="44"/>
        <v>546</v>
      </c>
      <c r="BN39" s="10">
        <f t="shared" si="44"/>
        <v>8</v>
      </c>
      <c r="BO39" s="10">
        <f t="shared" si="44"/>
        <v>8</v>
      </c>
      <c r="BP39" s="6"/>
      <c r="BQ39" s="6">
        <f t="shared" si="15"/>
        <v>8</v>
      </c>
      <c r="BR39" s="6">
        <f t="shared" si="16"/>
        <v>-105</v>
      </c>
      <c r="BS39" s="6"/>
      <c r="BT39" s="6"/>
      <c r="BU39" s="6">
        <f t="shared" si="17"/>
        <v>-105</v>
      </c>
      <c r="BV39" s="6">
        <f t="shared" si="25"/>
        <v>8</v>
      </c>
    </row>
    <row r="40" spans="1:74" s="6" customFormat="1" ht="42.95" customHeight="1" thickBot="1" x14ac:dyDescent="0.25">
      <c r="A40" s="133" t="s">
        <v>13</v>
      </c>
      <c r="B40" s="134"/>
      <c r="C40" s="38">
        <f>C25+C20+C34+C30+C39</f>
        <v>3240</v>
      </c>
      <c r="D40" s="38">
        <f>D25+D20+D34+D30+D39</f>
        <v>3110</v>
      </c>
      <c r="E40" s="38">
        <f t="shared" ref="E40:BL40" si="46">E25+E20+E34+E30+E39</f>
        <v>1600</v>
      </c>
      <c r="F40" s="38">
        <f t="shared" si="46"/>
        <v>2850</v>
      </c>
      <c r="G40" s="38">
        <f t="shared" si="46"/>
        <v>3642</v>
      </c>
      <c r="H40" s="38">
        <f t="shared" si="46"/>
        <v>3642</v>
      </c>
      <c r="I40" s="38">
        <f t="shared" si="46"/>
        <v>2243</v>
      </c>
      <c r="J40" s="38">
        <f t="shared" si="46"/>
        <v>2243</v>
      </c>
      <c r="K40" s="38">
        <f t="shared" si="46"/>
        <v>11770</v>
      </c>
      <c r="L40" s="38">
        <f t="shared" si="46"/>
        <v>2643</v>
      </c>
      <c r="M40" s="38">
        <f t="shared" si="46"/>
        <v>126</v>
      </c>
      <c r="N40" s="38">
        <f t="shared" si="46"/>
        <v>2769</v>
      </c>
      <c r="O40" s="38">
        <f t="shared" si="46"/>
        <v>33</v>
      </c>
      <c r="P40" s="38">
        <f t="shared" si="46"/>
        <v>47</v>
      </c>
      <c r="Q40" s="38">
        <f t="shared" si="46"/>
        <v>80</v>
      </c>
      <c r="R40" s="44">
        <f t="shared" si="46"/>
        <v>2849</v>
      </c>
      <c r="S40" s="38">
        <f t="shared" si="46"/>
        <v>1152</v>
      </c>
      <c r="T40" s="38">
        <f t="shared" si="46"/>
        <v>767</v>
      </c>
      <c r="U40" s="38">
        <f t="shared" si="46"/>
        <v>578</v>
      </c>
      <c r="V40" s="38">
        <f t="shared" si="46"/>
        <v>797</v>
      </c>
      <c r="W40" s="38">
        <f t="shared" si="46"/>
        <v>756</v>
      </c>
      <c r="X40" s="38">
        <f t="shared" si="46"/>
        <v>1553</v>
      </c>
      <c r="Y40" s="38">
        <f t="shared" si="46"/>
        <v>490</v>
      </c>
      <c r="Z40" s="38">
        <f t="shared" si="46"/>
        <v>88</v>
      </c>
      <c r="AA40" s="38">
        <f t="shared" si="46"/>
        <v>578</v>
      </c>
      <c r="AB40" s="38">
        <f t="shared" si="46"/>
        <v>330</v>
      </c>
      <c r="AC40" s="38">
        <f t="shared" si="46"/>
        <v>960</v>
      </c>
      <c r="AD40" s="38">
        <f t="shared" si="46"/>
        <v>1581</v>
      </c>
      <c r="AE40" s="38">
        <f t="shared" si="46"/>
        <v>1385</v>
      </c>
      <c r="AF40" s="38">
        <f t="shared" si="46"/>
        <v>1492</v>
      </c>
      <c r="AG40" s="38">
        <f t="shared" si="46"/>
        <v>1460</v>
      </c>
      <c r="AH40" s="38">
        <f t="shared" si="46"/>
        <v>1287</v>
      </c>
      <c r="AI40" s="38">
        <f t="shared" si="46"/>
        <v>4239</v>
      </c>
      <c r="AJ40" s="38">
        <f t="shared" si="46"/>
        <v>1111</v>
      </c>
      <c r="AK40" s="38">
        <f t="shared" si="46"/>
        <v>144</v>
      </c>
      <c r="AL40" s="38">
        <f t="shared" si="46"/>
        <v>81</v>
      </c>
      <c r="AM40" s="38">
        <f t="shared" si="46"/>
        <v>1336</v>
      </c>
      <c r="AN40" s="38">
        <f t="shared" si="46"/>
        <v>1010</v>
      </c>
      <c r="AO40" s="45">
        <f t="shared" si="46"/>
        <v>648</v>
      </c>
      <c r="AP40" s="45">
        <f t="shared" si="46"/>
        <v>643</v>
      </c>
      <c r="AQ40" s="45">
        <f t="shared" si="46"/>
        <v>1197</v>
      </c>
      <c r="AR40" s="38">
        <f t="shared" si="46"/>
        <v>1063</v>
      </c>
      <c r="AS40" s="38">
        <f t="shared" si="46"/>
        <v>955</v>
      </c>
      <c r="AT40" s="38">
        <f t="shared" si="46"/>
        <v>3215</v>
      </c>
      <c r="AU40" s="38">
        <f t="shared" si="46"/>
        <v>986</v>
      </c>
      <c r="AV40" s="38">
        <f t="shared" si="46"/>
        <v>1066</v>
      </c>
      <c r="AW40" s="38">
        <f t="shared" si="46"/>
        <v>924</v>
      </c>
      <c r="AX40" s="38">
        <f t="shared" si="46"/>
        <v>831</v>
      </c>
      <c r="AY40" s="38">
        <f t="shared" si="46"/>
        <v>2821</v>
      </c>
      <c r="AZ40" s="38">
        <f t="shared" si="46"/>
        <v>431</v>
      </c>
      <c r="BA40" s="38">
        <f t="shared" si="46"/>
        <v>128</v>
      </c>
      <c r="BB40" s="38">
        <f t="shared" si="46"/>
        <v>27</v>
      </c>
      <c r="BC40" s="38">
        <f t="shared" si="46"/>
        <v>40</v>
      </c>
      <c r="BD40" s="38">
        <f t="shared" si="46"/>
        <v>626</v>
      </c>
      <c r="BE40" s="38">
        <f t="shared" si="46"/>
        <v>431</v>
      </c>
      <c r="BF40" s="38">
        <f t="shared" si="46"/>
        <v>58</v>
      </c>
      <c r="BG40" s="38">
        <f t="shared" si="46"/>
        <v>82</v>
      </c>
      <c r="BH40" s="38">
        <f t="shared" si="46"/>
        <v>5</v>
      </c>
      <c r="BI40" s="38">
        <f t="shared" si="23"/>
        <v>5456</v>
      </c>
      <c r="BJ40" s="38">
        <f t="shared" si="46"/>
        <v>20777</v>
      </c>
      <c r="BK40" s="38">
        <f t="shared" si="46"/>
        <v>5389</v>
      </c>
      <c r="BL40" s="38">
        <f t="shared" si="46"/>
        <v>2986</v>
      </c>
      <c r="BM40" s="13">
        <f>BM25+BM20+BM34+BM30</f>
        <v>2099</v>
      </c>
      <c r="BN40" s="13">
        <f>BN25+BN20+BN34+BN30</f>
        <v>246</v>
      </c>
      <c r="BO40" s="13">
        <f>BO25+BO20+BO34+BO30</f>
        <v>386</v>
      </c>
      <c r="BQ40" s="6">
        <f t="shared" si="15"/>
        <v>124</v>
      </c>
      <c r="BR40" s="6">
        <f t="shared" si="16"/>
        <v>-502</v>
      </c>
      <c r="BU40" s="6">
        <f t="shared" si="17"/>
        <v>-502</v>
      </c>
      <c r="BV40" s="6">
        <f t="shared" si="25"/>
        <v>124</v>
      </c>
    </row>
    <row r="41" spans="1:74" ht="49.9" hidden="1" customHeight="1" x14ac:dyDescent="0.2">
      <c r="BQ41" s="6">
        <f t="shared" si="15"/>
        <v>0</v>
      </c>
      <c r="BR41" s="6"/>
      <c r="BS41" s="6"/>
      <c r="BT41" s="6"/>
      <c r="BU41" s="6">
        <f t="shared" si="17"/>
        <v>0</v>
      </c>
      <c r="BV41" s="6">
        <f t="shared" si="25"/>
        <v>0</v>
      </c>
    </row>
    <row r="42" spans="1:74" ht="23.25" customHeight="1" x14ac:dyDescent="0.2">
      <c r="A42" s="132"/>
      <c r="B42" s="132"/>
      <c r="C42" s="26"/>
      <c r="D42" s="26"/>
      <c r="E42" s="26"/>
      <c r="F42" s="26"/>
      <c r="G42" s="26"/>
    </row>
    <row r="43" spans="1:74" ht="49.9" customHeight="1" x14ac:dyDescent="0.2">
      <c r="A43" s="23" t="s">
        <v>71</v>
      </c>
      <c r="E43" s="26"/>
    </row>
    <row r="44" spans="1:74" ht="34.5" customHeight="1" x14ac:dyDescent="0.2">
      <c r="A44" s="23" t="s">
        <v>72</v>
      </c>
      <c r="B44" s="14"/>
      <c r="C44" s="15"/>
      <c r="D44" s="15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BE44" s="17" t="s">
        <v>134</v>
      </c>
    </row>
    <row r="45" spans="1:74" ht="32.25" customHeight="1" x14ac:dyDescent="0.2">
      <c r="A45" s="23"/>
      <c r="B45" s="14"/>
      <c r="C45" s="15"/>
      <c r="D45" s="15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BE45" s="17" t="s">
        <v>137</v>
      </c>
    </row>
    <row r="46" spans="1:74" s="23" customFormat="1" ht="33" customHeight="1" x14ac:dyDescent="0.2">
      <c r="A46" s="60" t="s">
        <v>114</v>
      </c>
    </row>
    <row r="47" spans="1:74" ht="16.5" customHeight="1" x14ac:dyDescent="0.45">
      <c r="A47" s="19"/>
      <c r="B47" s="14"/>
      <c r="C47" s="15"/>
      <c r="D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W47" s="16"/>
      <c r="BE47" s="17"/>
    </row>
    <row r="48" spans="1:74" ht="34.9" customHeight="1" x14ac:dyDescent="0.2">
      <c r="A48" s="23" t="s">
        <v>115</v>
      </c>
      <c r="B48" s="14"/>
      <c r="C48" s="20"/>
      <c r="D48" s="20"/>
      <c r="E48" s="21"/>
      <c r="F48" s="21"/>
      <c r="G48" s="21"/>
      <c r="H48" s="16"/>
      <c r="I48" s="16"/>
      <c r="J48" s="16"/>
      <c r="K48" s="16"/>
      <c r="L48" s="16"/>
      <c r="M48" s="16"/>
      <c r="N48" s="16"/>
      <c r="O48" s="16"/>
      <c r="P48" s="22"/>
      <c r="Q48" s="16"/>
      <c r="R48" s="16"/>
      <c r="S48" s="16"/>
      <c r="T48" s="16"/>
      <c r="U48" s="16"/>
      <c r="V48" s="16"/>
      <c r="W48" s="16"/>
      <c r="BE48" s="23" t="s">
        <v>135</v>
      </c>
    </row>
    <row r="49" spans="1:67" ht="34.9" customHeight="1" x14ac:dyDescent="0.2">
      <c r="A49" s="23" t="s">
        <v>116</v>
      </c>
      <c r="B49" s="14"/>
      <c r="C49" s="15"/>
      <c r="D49" s="15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BE49" s="23" t="s">
        <v>136</v>
      </c>
    </row>
    <row r="50" spans="1:67" ht="49.9" customHeight="1" x14ac:dyDescent="0.45">
      <c r="A50" s="19"/>
      <c r="B50" s="24"/>
      <c r="C50" s="15"/>
      <c r="D50" s="15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spans="1:67" s="25" customFormat="1" ht="49.9" customHeight="1" x14ac:dyDescent="0.2">
      <c r="A51" s="132" t="s">
        <v>127</v>
      </c>
      <c r="B51" s="132"/>
      <c r="C51" s="26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18"/>
      <c r="BO51" s="18"/>
    </row>
    <row r="52" spans="1:67" s="25" customFormat="1" ht="49.9" customHeight="1" x14ac:dyDescent="0.2">
      <c r="A52" s="132" t="s">
        <v>128</v>
      </c>
      <c r="B52" s="13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18"/>
      <c r="BO52" s="18"/>
    </row>
    <row r="53" spans="1:67" s="25" customFormat="1" ht="49.9" customHeight="1" x14ac:dyDescent="0.2">
      <c r="A53" s="132" t="s">
        <v>129</v>
      </c>
      <c r="B53" s="132"/>
      <c r="C53" s="26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18"/>
      <c r="BO53" s="18"/>
    </row>
    <row r="54" spans="1:67" s="25" customFormat="1" ht="49.9" customHeight="1" x14ac:dyDescent="0.2">
      <c r="A54" s="132" t="s">
        <v>130</v>
      </c>
      <c r="B54" s="132"/>
      <c r="C54" s="26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18"/>
      <c r="BO54" s="18"/>
    </row>
    <row r="56" spans="1:67" ht="136.5" customHeight="1" x14ac:dyDescent="0.2">
      <c r="A56" s="93"/>
      <c r="B56" s="94" t="s">
        <v>138</v>
      </c>
    </row>
  </sheetData>
  <mergeCells count="64">
    <mergeCell ref="A52:B52"/>
    <mergeCell ref="A53:B53"/>
    <mergeCell ref="A54:B54"/>
    <mergeCell ref="G6:K7"/>
    <mergeCell ref="V6:X7"/>
    <mergeCell ref="A39:B39"/>
    <mergeCell ref="A40:B40"/>
    <mergeCell ref="A42:B42"/>
    <mergeCell ref="A51:B51"/>
    <mergeCell ref="E6:E7"/>
    <mergeCell ref="F6:F7"/>
    <mergeCell ref="S6:S7"/>
    <mergeCell ref="T6:T7"/>
    <mergeCell ref="U6:U7"/>
    <mergeCell ref="AF6:AI7"/>
    <mergeCell ref="L6:R7"/>
    <mergeCell ref="Y6:AA7"/>
    <mergeCell ref="A34:B34"/>
    <mergeCell ref="A35:A38"/>
    <mergeCell ref="A20:B20"/>
    <mergeCell ref="A21:A24"/>
    <mergeCell ref="A25:B25"/>
    <mergeCell ref="A26:A29"/>
    <mergeCell ref="A30:B30"/>
    <mergeCell ref="A31:A33"/>
    <mergeCell ref="A8:A19"/>
    <mergeCell ref="AB6:AB7"/>
    <mergeCell ref="AC6:AC7"/>
    <mergeCell ref="AD6:AD7"/>
    <mergeCell ref="AE6:AE7"/>
    <mergeCell ref="BK6:BK7"/>
    <mergeCell ref="BL6:BL7"/>
    <mergeCell ref="BQ6:BQ7"/>
    <mergeCell ref="BR6:BR7"/>
    <mergeCell ref="BS6:BS7"/>
    <mergeCell ref="BN5:BN7"/>
    <mergeCell ref="BO5:BO7"/>
    <mergeCell ref="BM5:BM7"/>
    <mergeCell ref="BI6:BI7"/>
    <mergeCell ref="BJ6:BJ7"/>
    <mergeCell ref="AQ6:AT7"/>
    <mergeCell ref="AJ6:AM7"/>
    <mergeCell ref="AZ6:BB7"/>
    <mergeCell ref="BC6:BD7"/>
    <mergeCell ref="AN6:AN7"/>
    <mergeCell ref="AO6:AO7"/>
    <mergeCell ref="AP6:AP7"/>
    <mergeCell ref="AU6:AY6"/>
    <mergeCell ref="A1:BN1"/>
    <mergeCell ref="A2:BN2"/>
    <mergeCell ref="A4:BN4"/>
    <mergeCell ref="A5:A7"/>
    <mergeCell ref="B5:B7"/>
    <mergeCell ref="C5:C7"/>
    <mergeCell ref="D5:D7"/>
    <mergeCell ref="E5:S5"/>
    <mergeCell ref="T5:AB5"/>
    <mergeCell ref="AC5:AN5"/>
    <mergeCell ref="AO5:BE5"/>
    <mergeCell ref="BF5:BF7"/>
    <mergeCell ref="BG5:BG7"/>
    <mergeCell ref="BH5:BH7"/>
    <mergeCell ref="BI5:BL5"/>
    <mergeCell ref="BE6:BE7"/>
  </mergeCells>
  <printOptions horizontalCentered="1"/>
  <pageMargins left="0" right="1.26" top="0.25" bottom="0" header="0" footer="0"/>
  <pageSetup paperSize="5" scale="32" orientation="landscape" horizontalDpi="4294967293" verticalDpi="4294967293" r:id="rId1"/>
  <rowBreaks count="1" manualBreakCount="1">
    <brk id="40" max="7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37"/>
  <sheetViews>
    <sheetView showGridLines="0" topLeftCell="B1" workbookViewId="0">
      <selection activeCell="AB43" sqref="AB43"/>
    </sheetView>
  </sheetViews>
  <sheetFormatPr defaultRowHeight="15" x14ac:dyDescent="0.25"/>
  <cols>
    <col min="1" max="1" width="9.140625" style="40"/>
    <col min="2" max="2" width="37.28515625" style="40" customWidth="1"/>
    <col min="3" max="3" width="5.42578125" style="55" customWidth="1"/>
    <col min="4" max="6" width="6.7109375" style="55" customWidth="1"/>
    <col min="7" max="7" width="6.7109375" style="56" hidden="1" customWidth="1"/>
    <col min="8" max="8" width="5.140625" style="55" customWidth="1"/>
    <col min="9" max="10" width="6.7109375" style="55" customWidth="1"/>
    <col min="11" max="11" width="6" style="55" customWidth="1"/>
    <col min="12" max="12" width="6.7109375" style="56" hidden="1" customWidth="1"/>
    <col min="13" max="13" width="5.42578125" style="55" customWidth="1"/>
    <col min="14" max="16" width="6.7109375" style="55" customWidth="1"/>
    <col min="17" max="17" width="6.140625" style="55" customWidth="1"/>
    <col min="18" max="18" width="5.7109375" style="56" customWidth="1"/>
    <col min="19" max="20" width="6.7109375" style="56" customWidth="1"/>
    <col min="21" max="21" width="5.42578125" style="56" customWidth="1"/>
    <col min="22" max="23" width="6.7109375" style="56" customWidth="1"/>
    <col min="24" max="24" width="5.140625" style="56" customWidth="1"/>
    <col min="25" max="26" width="6.7109375" style="56" customWidth="1"/>
    <col min="27" max="27" width="6.7109375" style="55" customWidth="1"/>
    <col min="28" max="257" width="9.140625" style="40"/>
    <col min="258" max="258" width="41.140625" style="40" customWidth="1"/>
    <col min="259" max="262" width="6.7109375" style="40" customWidth="1"/>
    <col min="263" max="263" width="0" style="40" hidden="1" customWidth="1"/>
    <col min="264" max="267" width="6.7109375" style="40" customWidth="1"/>
    <col min="268" max="268" width="0" style="40" hidden="1" customWidth="1"/>
    <col min="269" max="283" width="6.7109375" style="40" customWidth="1"/>
    <col min="284" max="513" width="9.140625" style="40"/>
    <col min="514" max="514" width="41.140625" style="40" customWidth="1"/>
    <col min="515" max="518" width="6.7109375" style="40" customWidth="1"/>
    <col min="519" max="519" width="0" style="40" hidden="1" customWidth="1"/>
    <col min="520" max="523" width="6.7109375" style="40" customWidth="1"/>
    <col min="524" max="524" width="0" style="40" hidden="1" customWidth="1"/>
    <col min="525" max="539" width="6.7109375" style="40" customWidth="1"/>
    <col min="540" max="769" width="9.140625" style="40"/>
    <col min="770" max="770" width="41.140625" style="40" customWidth="1"/>
    <col min="771" max="774" width="6.7109375" style="40" customWidth="1"/>
    <col min="775" max="775" width="0" style="40" hidden="1" customWidth="1"/>
    <col min="776" max="779" width="6.7109375" style="40" customWidth="1"/>
    <col min="780" max="780" width="0" style="40" hidden="1" customWidth="1"/>
    <col min="781" max="795" width="6.7109375" style="40" customWidth="1"/>
    <col min="796" max="1025" width="9.140625" style="40"/>
    <col min="1026" max="1026" width="41.140625" style="40" customWidth="1"/>
    <col min="1027" max="1030" width="6.7109375" style="40" customWidth="1"/>
    <col min="1031" max="1031" width="0" style="40" hidden="1" customWidth="1"/>
    <col min="1032" max="1035" width="6.7109375" style="40" customWidth="1"/>
    <col min="1036" max="1036" width="0" style="40" hidden="1" customWidth="1"/>
    <col min="1037" max="1051" width="6.7109375" style="40" customWidth="1"/>
    <col min="1052" max="1281" width="9.140625" style="40"/>
    <col min="1282" max="1282" width="41.140625" style="40" customWidth="1"/>
    <col min="1283" max="1286" width="6.7109375" style="40" customWidth="1"/>
    <col min="1287" max="1287" width="0" style="40" hidden="1" customWidth="1"/>
    <col min="1288" max="1291" width="6.7109375" style="40" customWidth="1"/>
    <col min="1292" max="1292" width="0" style="40" hidden="1" customWidth="1"/>
    <col min="1293" max="1307" width="6.7109375" style="40" customWidth="1"/>
    <col min="1308" max="1537" width="9.140625" style="40"/>
    <col min="1538" max="1538" width="41.140625" style="40" customWidth="1"/>
    <col min="1539" max="1542" width="6.7109375" style="40" customWidth="1"/>
    <col min="1543" max="1543" width="0" style="40" hidden="1" customWidth="1"/>
    <col min="1544" max="1547" width="6.7109375" style="40" customWidth="1"/>
    <col min="1548" max="1548" width="0" style="40" hidden="1" customWidth="1"/>
    <col min="1549" max="1563" width="6.7109375" style="40" customWidth="1"/>
    <col min="1564" max="1793" width="9.140625" style="40"/>
    <col min="1794" max="1794" width="41.140625" style="40" customWidth="1"/>
    <col min="1795" max="1798" width="6.7109375" style="40" customWidth="1"/>
    <col min="1799" max="1799" width="0" style="40" hidden="1" customWidth="1"/>
    <col min="1800" max="1803" width="6.7109375" style="40" customWidth="1"/>
    <col min="1804" max="1804" width="0" style="40" hidden="1" customWidth="1"/>
    <col min="1805" max="1819" width="6.7109375" style="40" customWidth="1"/>
    <col min="1820" max="2049" width="9.140625" style="40"/>
    <col min="2050" max="2050" width="41.140625" style="40" customWidth="1"/>
    <col min="2051" max="2054" width="6.7109375" style="40" customWidth="1"/>
    <col min="2055" max="2055" width="0" style="40" hidden="1" customWidth="1"/>
    <col min="2056" max="2059" width="6.7109375" style="40" customWidth="1"/>
    <col min="2060" max="2060" width="0" style="40" hidden="1" customWidth="1"/>
    <col min="2061" max="2075" width="6.7109375" style="40" customWidth="1"/>
    <col min="2076" max="2305" width="9.140625" style="40"/>
    <col min="2306" max="2306" width="41.140625" style="40" customWidth="1"/>
    <col min="2307" max="2310" width="6.7109375" style="40" customWidth="1"/>
    <col min="2311" max="2311" width="0" style="40" hidden="1" customWidth="1"/>
    <col min="2312" max="2315" width="6.7109375" style="40" customWidth="1"/>
    <col min="2316" max="2316" width="0" style="40" hidden="1" customWidth="1"/>
    <col min="2317" max="2331" width="6.7109375" style="40" customWidth="1"/>
    <col min="2332" max="2561" width="9.140625" style="40"/>
    <col min="2562" max="2562" width="41.140625" style="40" customWidth="1"/>
    <col min="2563" max="2566" width="6.7109375" style="40" customWidth="1"/>
    <col min="2567" max="2567" width="0" style="40" hidden="1" customWidth="1"/>
    <col min="2568" max="2571" width="6.7109375" style="40" customWidth="1"/>
    <col min="2572" max="2572" width="0" style="40" hidden="1" customWidth="1"/>
    <col min="2573" max="2587" width="6.7109375" style="40" customWidth="1"/>
    <col min="2588" max="2817" width="9.140625" style="40"/>
    <col min="2818" max="2818" width="41.140625" style="40" customWidth="1"/>
    <col min="2819" max="2822" width="6.7109375" style="40" customWidth="1"/>
    <col min="2823" max="2823" width="0" style="40" hidden="1" customWidth="1"/>
    <col min="2824" max="2827" width="6.7109375" style="40" customWidth="1"/>
    <col min="2828" max="2828" width="0" style="40" hidden="1" customWidth="1"/>
    <col min="2829" max="2843" width="6.7109375" style="40" customWidth="1"/>
    <col min="2844" max="3073" width="9.140625" style="40"/>
    <col min="3074" max="3074" width="41.140625" style="40" customWidth="1"/>
    <col min="3075" max="3078" width="6.7109375" style="40" customWidth="1"/>
    <col min="3079" max="3079" width="0" style="40" hidden="1" customWidth="1"/>
    <col min="3080" max="3083" width="6.7109375" style="40" customWidth="1"/>
    <col min="3084" max="3084" width="0" style="40" hidden="1" customWidth="1"/>
    <col min="3085" max="3099" width="6.7109375" style="40" customWidth="1"/>
    <col min="3100" max="3329" width="9.140625" style="40"/>
    <col min="3330" max="3330" width="41.140625" style="40" customWidth="1"/>
    <col min="3331" max="3334" width="6.7109375" style="40" customWidth="1"/>
    <col min="3335" max="3335" width="0" style="40" hidden="1" customWidth="1"/>
    <col min="3336" max="3339" width="6.7109375" style="40" customWidth="1"/>
    <col min="3340" max="3340" width="0" style="40" hidden="1" customWidth="1"/>
    <col min="3341" max="3355" width="6.7109375" style="40" customWidth="1"/>
    <col min="3356" max="3585" width="9.140625" style="40"/>
    <col min="3586" max="3586" width="41.140625" style="40" customWidth="1"/>
    <col min="3587" max="3590" width="6.7109375" style="40" customWidth="1"/>
    <col min="3591" max="3591" width="0" style="40" hidden="1" customWidth="1"/>
    <col min="3592" max="3595" width="6.7109375" style="40" customWidth="1"/>
    <col min="3596" max="3596" width="0" style="40" hidden="1" customWidth="1"/>
    <col min="3597" max="3611" width="6.7109375" style="40" customWidth="1"/>
    <col min="3612" max="3841" width="9.140625" style="40"/>
    <col min="3842" max="3842" width="41.140625" style="40" customWidth="1"/>
    <col min="3843" max="3846" width="6.7109375" style="40" customWidth="1"/>
    <col min="3847" max="3847" width="0" style="40" hidden="1" customWidth="1"/>
    <col min="3848" max="3851" width="6.7109375" style="40" customWidth="1"/>
    <col min="3852" max="3852" width="0" style="40" hidden="1" customWidth="1"/>
    <col min="3853" max="3867" width="6.7109375" style="40" customWidth="1"/>
    <col min="3868" max="4097" width="9.140625" style="40"/>
    <col min="4098" max="4098" width="41.140625" style="40" customWidth="1"/>
    <col min="4099" max="4102" width="6.7109375" style="40" customWidth="1"/>
    <col min="4103" max="4103" width="0" style="40" hidden="1" customWidth="1"/>
    <col min="4104" max="4107" width="6.7109375" style="40" customWidth="1"/>
    <col min="4108" max="4108" width="0" style="40" hidden="1" customWidth="1"/>
    <col min="4109" max="4123" width="6.7109375" style="40" customWidth="1"/>
    <col min="4124" max="4353" width="9.140625" style="40"/>
    <col min="4354" max="4354" width="41.140625" style="40" customWidth="1"/>
    <col min="4355" max="4358" width="6.7109375" style="40" customWidth="1"/>
    <col min="4359" max="4359" width="0" style="40" hidden="1" customWidth="1"/>
    <col min="4360" max="4363" width="6.7109375" style="40" customWidth="1"/>
    <col min="4364" max="4364" width="0" style="40" hidden="1" customWidth="1"/>
    <col min="4365" max="4379" width="6.7109375" style="40" customWidth="1"/>
    <col min="4380" max="4609" width="9.140625" style="40"/>
    <col min="4610" max="4610" width="41.140625" style="40" customWidth="1"/>
    <col min="4611" max="4614" width="6.7109375" style="40" customWidth="1"/>
    <col min="4615" max="4615" width="0" style="40" hidden="1" customWidth="1"/>
    <col min="4616" max="4619" width="6.7109375" style="40" customWidth="1"/>
    <col min="4620" max="4620" width="0" style="40" hidden="1" customWidth="1"/>
    <col min="4621" max="4635" width="6.7109375" style="40" customWidth="1"/>
    <col min="4636" max="4865" width="9.140625" style="40"/>
    <col min="4866" max="4866" width="41.140625" style="40" customWidth="1"/>
    <col min="4867" max="4870" width="6.7109375" style="40" customWidth="1"/>
    <col min="4871" max="4871" width="0" style="40" hidden="1" customWidth="1"/>
    <col min="4872" max="4875" width="6.7109375" style="40" customWidth="1"/>
    <col min="4876" max="4876" width="0" style="40" hidden="1" customWidth="1"/>
    <col min="4877" max="4891" width="6.7109375" style="40" customWidth="1"/>
    <col min="4892" max="5121" width="9.140625" style="40"/>
    <col min="5122" max="5122" width="41.140625" style="40" customWidth="1"/>
    <col min="5123" max="5126" width="6.7109375" style="40" customWidth="1"/>
    <col min="5127" max="5127" width="0" style="40" hidden="1" customWidth="1"/>
    <col min="5128" max="5131" width="6.7109375" style="40" customWidth="1"/>
    <col min="5132" max="5132" width="0" style="40" hidden="1" customWidth="1"/>
    <col min="5133" max="5147" width="6.7109375" style="40" customWidth="1"/>
    <col min="5148" max="5377" width="9.140625" style="40"/>
    <col min="5378" max="5378" width="41.140625" style="40" customWidth="1"/>
    <col min="5379" max="5382" width="6.7109375" style="40" customWidth="1"/>
    <col min="5383" max="5383" width="0" style="40" hidden="1" customWidth="1"/>
    <col min="5384" max="5387" width="6.7109375" style="40" customWidth="1"/>
    <col min="5388" max="5388" width="0" style="40" hidden="1" customWidth="1"/>
    <col min="5389" max="5403" width="6.7109375" style="40" customWidth="1"/>
    <col min="5404" max="5633" width="9.140625" style="40"/>
    <col min="5634" max="5634" width="41.140625" style="40" customWidth="1"/>
    <col min="5635" max="5638" width="6.7109375" style="40" customWidth="1"/>
    <col min="5639" max="5639" width="0" style="40" hidden="1" customWidth="1"/>
    <col min="5640" max="5643" width="6.7109375" style="40" customWidth="1"/>
    <col min="5644" max="5644" width="0" style="40" hidden="1" customWidth="1"/>
    <col min="5645" max="5659" width="6.7109375" style="40" customWidth="1"/>
    <col min="5660" max="5889" width="9.140625" style="40"/>
    <col min="5890" max="5890" width="41.140625" style="40" customWidth="1"/>
    <col min="5891" max="5894" width="6.7109375" style="40" customWidth="1"/>
    <col min="5895" max="5895" width="0" style="40" hidden="1" customWidth="1"/>
    <col min="5896" max="5899" width="6.7109375" style="40" customWidth="1"/>
    <col min="5900" max="5900" width="0" style="40" hidden="1" customWidth="1"/>
    <col min="5901" max="5915" width="6.7109375" style="40" customWidth="1"/>
    <col min="5916" max="6145" width="9.140625" style="40"/>
    <col min="6146" max="6146" width="41.140625" style="40" customWidth="1"/>
    <col min="6147" max="6150" width="6.7109375" style="40" customWidth="1"/>
    <col min="6151" max="6151" width="0" style="40" hidden="1" customWidth="1"/>
    <col min="6152" max="6155" width="6.7109375" style="40" customWidth="1"/>
    <col min="6156" max="6156" width="0" style="40" hidden="1" customWidth="1"/>
    <col min="6157" max="6171" width="6.7109375" style="40" customWidth="1"/>
    <col min="6172" max="6401" width="9.140625" style="40"/>
    <col min="6402" max="6402" width="41.140625" style="40" customWidth="1"/>
    <col min="6403" max="6406" width="6.7109375" style="40" customWidth="1"/>
    <col min="6407" max="6407" width="0" style="40" hidden="1" customWidth="1"/>
    <col min="6408" max="6411" width="6.7109375" style="40" customWidth="1"/>
    <col min="6412" max="6412" width="0" style="40" hidden="1" customWidth="1"/>
    <col min="6413" max="6427" width="6.7109375" style="40" customWidth="1"/>
    <col min="6428" max="6657" width="9.140625" style="40"/>
    <col min="6658" max="6658" width="41.140625" style="40" customWidth="1"/>
    <col min="6659" max="6662" width="6.7109375" style="40" customWidth="1"/>
    <col min="6663" max="6663" width="0" style="40" hidden="1" customWidth="1"/>
    <col min="6664" max="6667" width="6.7109375" style="40" customWidth="1"/>
    <col min="6668" max="6668" width="0" style="40" hidden="1" customWidth="1"/>
    <col min="6669" max="6683" width="6.7109375" style="40" customWidth="1"/>
    <col min="6684" max="6913" width="9.140625" style="40"/>
    <col min="6914" max="6914" width="41.140625" style="40" customWidth="1"/>
    <col min="6915" max="6918" width="6.7109375" style="40" customWidth="1"/>
    <col min="6919" max="6919" width="0" style="40" hidden="1" customWidth="1"/>
    <col min="6920" max="6923" width="6.7109375" style="40" customWidth="1"/>
    <col min="6924" max="6924" width="0" style="40" hidden="1" customWidth="1"/>
    <col min="6925" max="6939" width="6.7109375" style="40" customWidth="1"/>
    <col min="6940" max="7169" width="9.140625" style="40"/>
    <col min="7170" max="7170" width="41.140625" style="40" customWidth="1"/>
    <col min="7171" max="7174" width="6.7109375" style="40" customWidth="1"/>
    <col min="7175" max="7175" width="0" style="40" hidden="1" customWidth="1"/>
    <col min="7176" max="7179" width="6.7109375" style="40" customWidth="1"/>
    <col min="7180" max="7180" width="0" style="40" hidden="1" customWidth="1"/>
    <col min="7181" max="7195" width="6.7109375" style="40" customWidth="1"/>
    <col min="7196" max="7425" width="9.140625" style="40"/>
    <col min="7426" max="7426" width="41.140625" style="40" customWidth="1"/>
    <col min="7427" max="7430" width="6.7109375" style="40" customWidth="1"/>
    <col min="7431" max="7431" width="0" style="40" hidden="1" customWidth="1"/>
    <col min="7432" max="7435" width="6.7109375" style="40" customWidth="1"/>
    <col min="7436" max="7436" width="0" style="40" hidden="1" customWidth="1"/>
    <col min="7437" max="7451" width="6.7109375" style="40" customWidth="1"/>
    <col min="7452" max="7681" width="9.140625" style="40"/>
    <col min="7682" max="7682" width="41.140625" style="40" customWidth="1"/>
    <col min="7683" max="7686" width="6.7109375" style="40" customWidth="1"/>
    <col min="7687" max="7687" width="0" style="40" hidden="1" customWidth="1"/>
    <col min="7688" max="7691" width="6.7109375" style="40" customWidth="1"/>
    <col min="7692" max="7692" width="0" style="40" hidden="1" customWidth="1"/>
    <col min="7693" max="7707" width="6.7109375" style="40" customWidth="1"/>
    <col min="7708" max="7937" width="9.140625" style="40"/>
    <col min="7938" max="7938" width="41.140625" style="40" customWidth="1"/>
    <col min="7939" max="7942" width="6.7109375" style="40" customWidth="1"/>
    <col min="7943" max="7943" width="0" style="40" hidden="1" customWidth="1"/>
    <col min="7944" max="7947" width="6.7109375" style="40" customWidth="1"/>
    <col min="7948" max="7948" width="0" style="40" hidden="1" customWidth="1"/>
    <col min="7949" max="7963" width="6.7109375" style="40" customWidth="1"/>
    <col min="7964" max="8193" width="9.140625" style="40"/>
    <col min="8194" max="8194" width="41.140625" style="40" customWidth="1"/>
    <col min="8195" max="8198" width="6.7109375" style="40" customWidth="1"/>
    <col min="8199" max="8199" width="0" style="40" hidden="1" customWidth="1"/>
    <col min="8200" max="8203" width="6.7109375" style="40" customWidth="1"/>
    <col min="8204" max="8204" width="0" style="40" hidden="1" customWidth="1"/>
    <col min="8205" max="8219" width="6.7109375" style="40" customWidth="1"/>
    <col min="8220" max="8449" width="9.140625" style="40"/>
    <col min="8450" max="8450" width="41.140625" style="40" customWidth="1"/>
    <col min="8451" max="8454" width="6.7109375" style="40" customWidth="1"/>
    <col min="8455" max="8455" width="0" style="40" hidden="1" customWidth="1"/>
    <col min="8456" max="8459" width="6.7109375" style="40" customWidth="1"/>
    <col min="8460" max="8460" width="0" style="40" hidden="1" customWidth="1"/>
    <col min="8461" max="8475" width="6.7109375" style="40" customWidth="1"/>
    <col min="8476" max="8705" width="9.140625" style="40"/>
    <col min="8706" max="8706" width="41.140625" style="40" customWidth="1"/>
    <col min="8707" max="8710" width="6.7109375" style="40" customWidth="1"/>
    <col min="8711" max="8711" width="0" style="40" hidden="1" customWidth="1"/>
    <col min="8712" max="8715" width="6.7109375" style="40" customWidth="1"/>
    <col min="8716" max="8716" width="0" style="40" hidden="1" customWidth="1"/>
    <col min="8717" max="8731" width="6.7109375" style="40" customWidth="1"/>
    <col min="8732" max="8961" width="9.140625" style="40"/>
    <col min="8962" max="8962" width="41.140625" style="40" customWidth="1"/>
    <col min="8963" max="8966" width="6.7109375" style="40" customWidth="1"/>
    <col min="8967" max="8967" width="0" style="40" hidden="1" customWidth="1"/>
    <col min="8968" max="8971" width="6.7109375" style="40" customWidth="1"/>
    <col min="8972" max="8972" width="0" style="40" hidden="1" customWidth="1"/>
    <col min="8973" max="8987" width="6.7109375" style="40" customWidth="1"/>
    <col min="8988" max="9217" width="9.140625" style="40"/>
    <col min="9218" max="9218" width="41.140625" style="40" customWidth="1"/>
    <col min="9219" max="9222" width="6.7109375" style="40" customWidth="1"/>
    <col min="9223" max="9223" width="0" style="40" hidden="1" customWidth="1"/>
    <col min="9224" max="9227" width="6.7109375" style="40" customWidth="1"/>
    <col min="9228" max="9228" width="0" style="40" hidden="1" customWidth="1"/>
    <col min="9229" max="9243" width="6.7109375" style="40" customWidth="1"/>
    <col min="9244" max="9473" width="9.140625" style="40"/>
    <col min="9474" max="9474" width="41.140625" style="40" customWidth="1"/>
    <col min="9475" max="9478" width="6.7109375" style="40" customWidth="1"/>
    <col min="9479" max="9479" width="0" style="40" hidden="1" customWidth="1"/>
    <col min="9480" max="9483" width="6.7109375" style="40" customWidth="1"/>
    <col min="9484" max="9484" width="0" style="40" hidden="1" customWidth="1"/>
    <col min="9485" max="9499" width="6.7109375" style="40" customWidth="1"/>
    <col min="9500" max="9729" width="9.140625" style="40"/>
    <col min="9730" max="9730" width="41.140625" style="40" customWidth="1"/>
    <col min="9731" max="9734" width="6.7109375" style="40" customWidth="1"/>
    <col min="9735" max="9735" width="0" style="40" hidden="1" customWidth="1"/>
    <col min="9736" max="9739" width="6.7109375" style="40" customWidth="1"/>
    <col min="9740" max="9740" width="0" style="40" hidden="1" customWidth="1"/>
    <col min="9741" max="9755" width="6.7109375" style="40" customWidth="1"/>
    <col min="9756" max="9985" width="9.140625" style="40"/>
    <col min="9986" max="9986" width="41.140625" style="40" customWidth="1"/>
    <col min="9987" max="9990" width="6.7109375" style="40" customWidth="1"/>
    <col min="9991" max="9991" width="0" style="40" hidden="1" customWidth="1"/>
    <col min="9992" max="9995" width="6.7109375" style="40" customWidth="1"/>
    <col min="9996" max="9996" width="0" style="40" hidden="1" customWidth="1"/>
    <col min="9997" max="10011" width="6.7109375" style="40" customWidth="1"/>
    <col min="10012" max="10241" width="9.140625" style="40"/>
    <col min="10242" max="10242" width="41.140625" style="40" customWidth="1"/>
    <col min="10243" max="10246" width="6.7109375" style="40" customWidth="1"/>
    <col min="10247" max="10247" width="0" style="40" hidden="1" customWidth="1"/>
    <col min="10248" max="10251" width="6.7109375" style="40" customWidth="1"/>
    <col min="10252" max="10252" width="0" style="40" hidden="1" customWidth="1"/>
    <col min="10253" max="10267" width="6.7109375" style="40" customWidth="1"/>
    <col min="10268" max="10497" width="9.140625" style="40"/>
    <col min="10498" max="10498" width="41.140625" style="40" customWidth="1"/>
    <col min="10499" max="10502" width="6.7109375" style="40" customWidth="1"/>
    <col min="10503" max="10503" width="0" style="40" hidden="1" customWidth="1"/>
    <col min="10504" max="10507" width="6.7109375" style="40" customWidth="1"/>
    <col min="10508" max="10508" width="0" style="40" hidden="1" customWidth="1"/>
    <col min="10509" max="10523" width="6.7109375" style="40" customWidth="1"/>
    <col min="10524" max="10753" width="9.140625" style="40"/>
    <col min="10754" max="10754" width="41.140625" style="40" customWidth="1"/>
    <col min="10755" max="10758" width="6.7109375" style="40" customWidth="1"/>
    <col min="10759" max="10759" width="0" style="40" hidden="1" customWidth="1"/>
    <col min="10760" max="10763" width="6.7109375" style="40" customWidth="1"/>
    <col min="10764" max="10764" width="0" style="40" hidden="1" customWidth="1"/>
    <col min="10765" max="10779" width="6.7109375" style="40" customWidth="1"/>
    <col min="10780" max="11009" width="9.140625" style="40"/>
    <col min="11010" max="11010" width="41.140625" style="40" customWidth="1"/>
    <col min="11011" max="11014" width="6.7109375" style="40" customWidth="1"/>
    <col min="11015" max="11015" width="0" style="40" hidden="1" customWidth="1"/>
    <col min="11016" max="11019" width="6.7109375" style="40" customWidth="1"/>
    <col min="11020" max="11020" width="0" style="40" hidden="1" customWidth="1"/>
    <col min="11021" max="11035" width="6.7109375" style="40" customWidth="1"/>
    <col min="11036" max="11265" width="9.140625" style="40"/>
    <col min="11266" max="11266" width="41.140625" style="40" customWidth="1"/>
    <col min="11267" max="11270" width="6.7109375" style="40" customWidth="1"/>
    <col min="11271" max="11271" width="0" style="40" hidden="1" customWidth="1"/>
    <col min="11272" max="11275" width="6.7109375" style="40" customWidth="1"/>
    <col min="11276" max="11276" width="0" style="40" hidden="1" customWidth="1"/>
    <col min="11277" max="11291" width="6.7109375" style="40" customWidth="1"/>
    <col min="11292" max="11521" width="9.140625" style="40"/>
    <col min="11522" max="11522" width="41.140625" style="40" customWidth="1"/>
    <col min="11523" max="11526" width="6.7109375" style="40" customWidth="1"/>
    <col min="11527" max="11527" width="0" style="40" hidden="1" customWidth="1"/>
    <col min="11528" max="11531" width="6.7109375" style="40" customWidth="1"/>
    <col min="11532" max="11532" width="0" style="40" hidden="1" customWidth="1"/>
    <col min="11533" max="11547" width="6.7109375" style="40" customWidth="1"/>
    <col min="11548" max="11777" width="9.140625" style="40"/>
    <col min="11778" max="11778" width="41.140625" style="40" customWidth="1"/>
    <col min="11779" max="11782" width="6.7109375" style="40" customWidth="1"/>
    <col min="11783" max="11783" width="0" style="40" hidden="1" customWidth="1"/>
    <col min="11784" max="11787" width="6.7109375" style="40" customWidth="1"/>
    <col min="11788" max="11788" width="0" style="40" hidden="1" customWidth="1"/>
    <col min="11789" max="11803" width="6.7109375" style="40" customWidth="1"/>
    <col min="11804" max="12033" width="9.140625" style="40"/>
    <col min="12034" max="12034" width="41.140625" style="40" customWidth="1"/>
    <col min="12035" max="12038" width="6.7109375" style="40" customWidth="1"/>
    <col min="12039" max="12039" width="0" style="40" hidden="1" customWidth="1"/>
    <col min="12040" max="12043" width="6.7109375" style="40" customWidth="1"/>
    <col min="12044" max="12044" width="0" style="40" hidden="1" customWidth="1"/>
    <col min="12045" max="12059" width="6.7109375" style="40" customWidth="1"/>
    <col min="12060" max="12289" width="9.140625" style="40"/>
    <col min="12290" max="12290" width="41.140625" style="40" customWidth="1"/>
    <col min="12291" max="12294" width="6.7109375" style="40" customWidth="1"/>
    <col min="12295" max="12295" width="0" style="40" hidden="1" customWidth="1"/>
    <col min="12296" max="12299" width="6.7109375" style="40" customWidth="1"/>
    <col min="12300" max="12300" width="0" style="40" hidden="1" customWidth="1"/>
    <col min="12301" max="12315" width="6.7109375" style="40" customWidth="1"/>
    <col min="12316" max="12545" width="9.140625" style="40"/>
    <col min="12546" max="12546" width="41.140625" style="40" customWidth="1"/>
    <col min="12547" max="12550" width="6.7109375" style="40" customWidth="1"/>
    <col min="12551" max="12551" width="0" style="40" hidden="1" customWidth="1"/>
    <col min="12552" max="12555" width="6.7109375" style="40" customWidth="1"/>
    <col min="12556" max="12556" width="0" style="40" hidden="1" customWidth="1"/>
    <col min="12557" max="12571" width="6.7109375" style="40" customWidth="1"/>
    <col min="12572" max="12801" width="9.140625" style="40"/>
    <col min="12802" max="12802" width="41.140625" style="40" customWidth="1"/>
    <col min="12803" max="12806" width="6.7109375" style="40" customWidth="1"/>
    <col min="12807" max="12807" width="0" style="40" hidden="1" customWidth="1"/>
    <col min="12808" max="12811" width="6.7109375" style="40" customWidth="1"/>
    <col min="12812" max="12812" width="0" style="40" hidden="1" customWidth="1"/>
    <col min="12813" max="12827" width="6.7109375" style="40" customWidth="1"/>
    <col min="12828" max="13057" width="9.140625" style="40"/>
    <col min="13058" max="13058" width="41.140625" style="40" customWidth="1"/>
    <col min="13059" max="13062" width="6.7109375" style="40" customWidth="1"/>
    <col min="13063" max="13063" width="0" style="40" hidden="1" customWidth="1"/>
    <col min="13064" max="13067" width="6.7109375" style="40" customWidth="1"/>
    <col min="13068" max="13068" width="0" style="40" hidden="1" customWidth="1"/>
    <col min="13069" max="13083" width="6.7109375" style="40" customWidth="1"/>
    <col min="13084" max="13313" width="9.140625" style="40"/>
    <col min="13314" max="13314" width="41.140625" style="40" customWidth="1"/>
    <col min="13315" max="13318" width="6.7109375" style="40" customWidth="1"/>
    <col min="13319" max="13319" width="0" style="40" hidden="1" customWidth="1"/>
    <col min="13320" max="13323" width="6.7109375" style="40" customWidth="1"/>
    <col min="13324" max="13324" width="0" style="40" hidden="1" customWidth="1"/>
    <col min="13325" max="13339" width="6.7109375" style="40" customWidth="1"/>
    <col min="13340" max="13569" width="9.140625" style="40"/>
    <col min="13570" max="13570" width="41.140625" style="40" customWidth="1"/>
    <col min="13571" max="13574" width="6.7109375" style="40" customWidth="1"/>
    <col min="13575" max="13575" width="0" style="40" hidden="1" customWidth="1"/>
    <col min="13576" max="13579" width="6.7109375" style="40" customWidth="1"/>
    <col min="13580" max="13580" width="0" style="40" hidden="1" customWidth="1"/>
    <col min="13581" max="13595" width="6.7109375" style="40" customWidth="1"/>
    <col min="13596" max="13825" width="9.140625" style="40"/>
    <col min="13826" max="13826" width="41.140625" style="40" customWidth="1"/>
    <col min="13827" max="13830" width="6.7109375" style="40" customWidth="1"/>
    <col min="13831" max="13831" width="0" style="40" hidden="1" customWidth="1"/>
    <col min="13832" max="13835" width="6.7109375" style="40" customWidth="1"/>
    <col min="13836" max="13836" width="0" style="40" hidden="1" customWidth="1"/>
    <col min="13837" max="13851" width="6.7109375" style="40" customWidth="1"/>
    <col min="13852" max="14081" width="9.140625" style="40"/>
    <col min="14082" max="14082" width="41.140625" style="40" customWidth="1"/>
    <col min="14083" max="14086" width="6.7109375" style="40" customWidth="1"/>
    <col min="14087" max="14087" width="0" style="40" hidden="1" customWidth="1"/>
    <col min="14088" max="14091" width="6.7109375" style="40" customWidth="1"/>
    <col min="14092" max="14092" width="0" style="40" hidden="1" customWidth="1"/>
    <col min="14093" max="14107" width="6.7109375" style="40" customWidth="1"/>
    <col min="14108" max="14337" width="9.140625" style="40"/>
    <col min="14338" max="14338" width="41.140625" style="40" customWidth="1"/>
    <col min="14339" max="14342" width="6.7109375" style="40" customWidth="1"/>
    <col min="14343" max="14343" width="0" style="40" hidden="1" customWidth="1"/>
    <col min="14344" max="14347" width="6.7109375" style="40" customWidth="1"/>
    <col min="14348" max="14348" width="0" style="40" hidden="1" customWidth="1"/>
    <col min="14349" max="14363" width="6.7109375" style="40" customWidth="1"/>
    <col min="14364" max="14593" width="9.140625" style="40"/>
    <col min="14594" max="14594" width="41.140625" style="40" customWidth="1"/>
    <col min="14595" max="14598" width="6.7109375" style="40" customWidth="1"/>
    <col min="14599" max="14599" width="0" style="40" hidden="1" customWidth="1"/>
    <col min="14600" max="14603" width="6.7109375" style="40" customWidth="1"/>
    <col min="14604" max="14604" width="0" style="40" hidden="1" customWidth="1"/>
    <col min="14605" max="14619" width="6.7109375" style="40" customWidth="1"/>
    <col min="14620" max="14849" width="9.140625" style="40"/>
    <col min="14850" max="14850" width="41.140625" style="40" customWidth="1"/>
    <col min="14851" max="14854" width="6.7109375" style="40" customWidth="1"/>
    <col min="14855" max="14855" width="0" style="40" hidden="1" customWidth="1"/>
    <col min="14856" max="14859" width="6.7109375" style="40" customWidth="1"/>
    <col min="14860" max="14860" width="0" style="40" hidden="1" customWidth="1"/>
    <col min="14861" max="14875" width="6.7109375" style="40" customWidth="1"/>
    <col min="14876" max="15105" width="9.140625" style="40"/>
    <col min="15106" max="15106" width="41.140625" style="40" customWidth="1"/>
    <col min="15107" max="15110" width="6.7109375" style="40" customWidth="1"/>
    <col min="15111" max="15111" width="0" style="40" hidden="1" customWidth="1"/>
    <col min="15112" max="15115" width="6.7109375" style="40" customWidth="1"/>
    <col min="15116" max="15116" width="0" style="40" hidden="1" customWidth="1"/>
    <col min="15117" max="15131" width="6.7109375" style="40" customWidth="1"/>
    <col min="15132" max="15361" width="9.140625" style="40"/>
    <col min="15362" max="15362" width="41.140625" style="40" customWidth="1"/>
    <col min="15363" max="15366" width="6.7109375" style="40" customWidth="1"/>
    <col min="15367" max="15367" width="0" style="40" hidden="1" customWidth="1"/>
    <col min="15368" max="15371" width="6.7109375" style="40" customWidth="1"/>
    <col min="15372" max="15372" width="0" style="40" hidden="1" customWidth="1"/>
    <col min="15373" max="15387" width="6.7109375" style="40" customWidth="1"/>
    <col min="15388" max="15617" width="9.140625" style="40"/>
    <col min="15618" max="15618" width="41.140625" style="40" customWidth="1"/>
    <col min="15619" max="15622" width="6.7109375" style="40" customWidth="1"/>
    <col min="15623" max="15623" width="0" style="40" hidden="1" customWidth="1"/>
    <col min="15624" max="15627" width="6.7109375" style="40" customWidth="1"/>
    <col min="15628" max="15628" width="0" style="40" hidden="1" customWidth="1"/>
    <col min="15629" max="15643" width="6.7109375" style="40" customWidth="1"/>
    <col min="15644" max="15873" width="9.140625" style="40"/>
    <col min="15874" max="15874" width="41.140625" style="40" customWidth="1"/>
    <col min="15875" max="15878" width="6.7109375" style="40" customWidth="1"/>
    <col min="15879" max="15879" width="0" style="40" hidden="1" customWidth="1"/>
    <col min="15880" max="15883" width="6.7109375" style="40" customWidth="1"/>
    <col min="15884" max="15884" width="0" style="40" hidden="1" customWidth="1"/>
    <col min="15885" max="15899" width="6.7109375" style="40" customWidth="1"/>
    <col min="15900" max="16129" width="9.140625" style="40"/>
    <col min="16130" max="16130" width="41.140625" style="40" customWidth="1"/>
    <col min="16131" max="16134" width="6.7109375" style="40" customWidth="1"/>
    <col min="16135" max="16135" width="0" style="40" hidden="1" customWidth="1"/>
    <col min="16136" max="16139" width="6.7109375" style="40" customWidth="1"/>
    <col min="16140" max="16140" width="0" style="40" hidden="1" customWidth="1"/>
    <col min="16141" max="16155" width="6.7109375" style="40" customWidth="1"/>
    <col min="16156" max="16384" width="9.140625" style="40"/>
  </cols>
  <sheetData>
    <row r="1" spans="2:27" ht="18.75" x14ac:dyDescent="0.3">
      <c r="B1" s="139" t="s">
        <v>73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</row>
    <row r="3" spans="2:27" ht="15" customHeight="1" x14ac:dyDescent="0.25">
      <c r="B3" s="136" t="s">
        <v>74</v>
      </c>
      <c r="C3" s="140" t="s">
        <v>75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36" t="s">
        <v>76</v>
      </c>
      <c r="S3" s="136"/>
      <c r="T3" s="136"/>
      <c r="U3" s="136"/>
      <c r="V3" s="136"/>
      <c r="W3" s="136"/>
      <c r="X3" s="136"/>
      <c r="Y3" s="136"/>
      <c r="Z3" s="136"/>
      <c r="AA3" s="136"/>
    </row>
    <row r="4" spans="2:27" ht="15" customHeight="1" x14ac:dyDescent="0.25">
      <c r="B4" s="136"/>
      <c r="C4" s="136" t="s">
        <v>38</v>
      </c>
      <c r="D4" s="136"/>
      <c r="E4" s="136"/>
      <c r="F4" s="136"/>
      <c r="G4" s="136"/>
      <c r="H4" s="136" t="s">
        <v>39</v>
      </c>
      <c r="I4" s="136"/>
      <c r="J4" s="136"/>
      <c r="K4" s="136"/>
      <c r="L4" s="136" t="s">
        <v>77</v>
      </c>
      <c r="M4" s="136" t="s">
        <v>69</v>
      </c>
      <c r="N4" s="136"/>
      <c r="O4" s="136"/>
      <c r="P4" s="136"/>
      <c r="Q4" s="137" t="s">
        <v>65</v>
      </c>
      <c r="R4" s="136" t="s">
        <v>38</v>
      </c>
      <c r="S4" s="136"/>
      <c r="T4" s="136"/>
      <c r="U4" s="136" t="s">
        <v>39</v>
      </c>
      <c r="V4" s="136"/>
      <c r="W4" s="136"/>
      <c r="X4" s="136" t="s">
        <v>69</v>
      </c>
      <c r="Y4" s="136"/>
      <c r="Z4" s="136"/>
      <c r="AA4" s="137" t="s">
        <v>65</v>
      </c>
    </row>
    <row r="5" spans="2:27" ht="31.5" customHeight="1" x14ac:dyDescent="0.25">
      <c r="B5" s="136"/>
      <c r="C5" s="48" t="s">
        <v>78</v>
      </c>
      <c r="D5" s="48" t="s">
        <v>79</v>
      </c>
      <c r="E5" s="48" t="s">
        <v>80</v>
      </c>
      <c r="F5" s="48" t="s">
        <v>113</v>
      </c>
      <c r="G5" s="136" t="s">
        <v>81</v>
      </c>
      <c r="H5" s="48" t="s">
        <v>78</v>
      </c>
      <c r="I5" s="48" t="s">
        <v>79</v>
      </c>
      <c r="J5" s="48" t="s">
        <v>80</v>
      </c>
      <c r="K5" s="48" t="s">
        <v>113</v>
      </c>
      <c r="L5" s="136"/>
      <c r="M5" s="48" t="s">
        <v>78</v>
      </c>
      <c r="N5" s="48" t="s">
        <v>79</v>
      </c>
      <c r="O5" s="48" t="s">
        <v>80</v>
      </c>
      <c r="P5" s="48" t="s">
        <v>113</v>
      </c>
      <c r="Q5" s="138"/>
      <c r="R5" s="48" t="s">
        <v>78</v>
      </c>
      <c r="S5" s="48" t="s">
        <v>79</v>
      </c>
      <c r="T5" s="48" t="s">
        <v>113</v>
      </c>
      <c r="U5" s="48" t="s">
        <v>78</v>
      </c>
      <c r="V5" s="48" t="s">
        <v>79</v>
      </c>
      <c r="W5" s="48" t="s">
        <v>113</v>
      </c>
      <c r="X5" s="48" t="s">
        <v>78</v>
      </c>
      <c r="Y5" s="48" t="s">
        <v>79</v>
      </c>
      <c r="Z5" s="48" t="s">
        <v>113</v>
      </c>
      <c r="AA5" s="138"/>
    </row>
    <row r="6" spans="2:27" x14ac:dyDescent="0.25">
      <c r="B6" s="49" t="s">
        <v>95</v>
      </c>
      <c r="C6" s="50">
        <v>173</v>
      </c>
      <c r="D6" s="50">
        <v>66</v>
      </c>
      <c r="E6" s="50">
        <v>1</v>
      </c>
      <c r="F6" s="51">
        <v>240</v>
      </c>
      <c r="G6" s="52" t="s">
        <v>95</v>
      </c>
      <c r="H6" s="50">
        <v>82</v>
      </c>
      <c r="I6" s="50">
        <v>41</v>
      </c>
      <c r="J6" s="50"/>
      <c r="K6" s="51">
        <v>123</v>
      </c>
      <c r="L6" s="52" t="s">
        <v>95</v>
      </c>
      <c r="M6" s="50">
        <v>46</v>
      </c>
      <c r="N6" s="50">
        <v>30</v>
      </c>
      <c r="O6" s="50"/>
      <c r="P6" s="51">
        <v>76</v>
      </c>
      <c r="Q6" s="53">
        <f t="shared" ref="Q6:Q17" si="0">F6+K6+P6</f>
        <v>439</v>
      </c>
      <c r="R6" s="54">
        <v>240</v>
      </c>
      <c r="S6" s="54"/>
      <c r="T6" s="54">
        <v>240</v>
      </c>
      <c r="U6" s="54">
        <v>122</v>
      </c>
      <c r="V6" s="54">
        <v>1</v>
      </c>
      <c r="W6" s="54">
        <v>123</v>
      </c>
      <c r="X6" s="54">
        <v>76</v>
      </c>
      <c r="Y6" s="54"/>
      <c r="Z6" s="54">
        <v>76</v>
      </c>
      <c r="AA6" s="53">
        <f t="shared" ref="AA6:AA17" si="1">T6+W6+Z6</f>
        <v>439</v>
      </c>
    </row>
    <row r="7" spans="2:27" x14ac:dyDescent="0.25">
      <c r="B7" s="49" t="s">
        <v>96</v>
      </c>
      <c r="C7" s="50">
        <v>24</v>
      </c>
      <c r="D7" s="50">
        <v>4</v>
      </c>
      <c r="E7" s="50"/>
      <c r="F7" s="51">
        <v>28</v>
      </c>
      <c r="G7" s="52" t="s">
        <v>96</v>
      </c>
      <c r="H7" s="50">
        <v>28</v>
      </c>
      <c r="I7" s="50">
        <v>5</v>
      </c>
      <c r="J7" s="50"/>
      <c r="K7" s="51">
        <v>33</v>
      </c>
      <c r="L7" s="52" t="s">
        <v>96</v>
      </c>
      <c r="M7" s="50">
        <v>20</v>
      </c>
      <c r="N7" s="50">
        <v>13</v>
      </c>
      <c r="O7" s="50">
        <v>1</v>
      </c>
      <c r="P7" s="51">
        <v>34</v>
      </c>
      <c r="Q7" s="53">
        <f t="shared" si="0"/>
        <v>95</v>
      </c>
      <c r="R7" s="54">
        <v>27</v>
      </c>
      <c r="S7" s="54">
        <v>1</v>
      </c>
      <c r="T7" s="54">
        <v>28</v>
      </c>
      <c r="U7" s="54">
        <v>33</v>
      </c>
      <c r="V7" s="54"/>
      <c r="W7" s="54">
        <v>33</v>
      </c>
      <c r="X7" s="54">
        <v>34</v>
      </c>
      <c r="Y7" s="54"/>
      <c r="Z7" s="54">
        <v>34</v>
      </c>
      <c r="AA7" s="53">
        <f t="shared" si="1"/>
        <v>95</v>
      </c>
    </row>
    <row r="8" spans="2:27" x14ac:dyDescent="0.25">
      <c r="B8" s="49" t="s">
        <v>97</v>
      </c>
      <c r="C8" s="50">
        <v>53</v>
      </c>
      <c r="D8" s="50">
        <v>42</v>
      </c>
      <c r="E8" s="50"/>
      <c r="F8" s="51">
        <v>95</v>
      </c>
      <c r="G8" s="52" t="s">
        <v>97</v>
      </c>
      <c r="H8" s="50">
        <v>32</v>
      </c>
      <c r="I8" s="50">
        <v>14</v>
      </c>
      <c r="J8" s="50"/>
      <c r="K8" s="51">
        <v>46</v>
      </c>
      <c r="L8" s="52" t="s">
        <v>97</v>
      </c>
      <c r="M8" s="50">
        <v>36</v>
      </c>
      <c r="N8" s="50">
        <v>11</v>
      </c>
      <c r="O8" s="50">
        <v>2</v>
      </c>
      <c r="P8" s="51">
        <v>49</v>
      </c>
      <c r="Q8" s="53">
        <f t="shared" si="0"/>
        <v>190</v>
      </c>
      <c r="R8" s="54">
        <v>94</v>
      </c>
      <c r="S8" s="54">
        <v>1</v>
      </c>
      <c r="T8" s="54">
        <v>95</v>
      </c>
      <c r="U8" s="54">
        <v>46</v>
      </c>
      <c r="V8" s="54"/>
      <c r="W8" s="54">
        <v>46</v>
      </c>
      <c r="X8" s="54">
        <v>49</v>
      </c>
      <c r="Y8" s="54"/>
      <c r="Z8" s="54">
        <v>49</v>
      </c>
      <c r="AA8" s="53">
        <f t="shared" si="1"/>
        <v>190</v>
      </c>
    </row>
    <row r="9" spans="2:27" x14ac:dyDescent="0.25">
      <c r="B9" s="49" t="s">
        <v>100</v>
      </c>
      <c r="C9" s="50">
        <v>37</v>
      </c>
      <c r="D9" s="50">
        <v>23</v>
      </c>
      <c r="E9" s="50"/>
      <c r="F9" s="51">
        <v>60</v>
      </c>
      <c r="G9" s="52" t="s">
        <v>100</v>
      </c>
      <c r="H9" s="50">
        <v>16</v>
      </c>
      <c r="I9" s="50">
        <v>8</v>
      </c>
      <c r="J9" s="50">
        <v>1</v>
      </c>
      <c r="K9" s="51">
        <v>25</v>
      </c>
      <c r="L9" s="52" t="s">
        <v>100</v>
      </c>
      <c r="M9" s="50">
        <v>12</v>
      </c>
      <c r="N9" s="50">
        <v>6</v>
      </c>
      <c r="O9" s="50"/>
      <c r="P9" s="51">
        <v>18</v>
      </c>
      <c r="Q9" s="53">
        <f t="shared" si="0"/>
        <v>103</v>
      </c>
      <c r="R9" s="54">
        <v>60</v>
      </c>
      <c r="S9" s="54"/>
      <c r="T9" s="54">
        <v>60</v>
      </c>
      <c r="U9" s="54">
        <v>24</v>
      </c>
      <c r="V9" s="54">
        <v>1</v>
      </c>
      <c r="W9" s="54">
        <v>25</v>
      </c>
      <c r="X9" s="54">
        <v>18</v>
      </c>
      <c r="Y9" s="54"/>
      <c r="Z9" s="54">
        <v>18</v>
      </c>
      <c r="AA9" s="53">
        <f t="shared" si="1"/>
        <v>103</v>
      </c>
    </row>
    <row r="10" spans="2:27" x14ac:dyDescent="0.25">
      <c r="B10" s="49" t="s">
        <v>94</v>
      </c>
      <c r="C10" s="50">
        <v>24</v>
      </c>
      <c r="D10" s="50">
        <v>10</v>
      </c>
      <c r="E10" s="50"/>
      <c r="F10" s="51">
        <v>34</v>
      </c>
      <c r="G10" s="52" t="s">
        <v>94</v>
      </c>
      <c r="H10" s="50">
        <v>27</v>
      </c>
      <c r="I10" s="50">
        <v>21</v>
      </c>
      <c r="J10" s="50">
        <v>1</v>
      </c>
      <c r="K10" s="51">
        <v>49</v>
      </c>
      <c r="L10" s="52" t="s">
        <v>94</v>
      </c>
      <c r="M10" s="50">
        <v>41</v>
      </c>
      <c r="N10" s="50">
        <v>14</v>
      </c>
      <c r="O10" s="50"/>
      <c r="P10" s="51">
        <v>55</v>
      </c>
      <c r="Q10" s="53">
        <f t="shared" si="0"/>
        <v>138</v>
      </c>
      <c r="R10" s="54">
        <v>34</v>
      </c>
      <c r="S10" s="54"/>
      <c r="T10" s="54">
        <v>34</v>
      </c>
      <c r="U10" s="54">
        <v>49</v>
      </c>
      <c r="V10" s="54"/>
      <c r="W10" s="54">
        <v>49</v>
      </c>
      <c r="X10" s="54">
        <v>55</v>
      </c>
      <c r="Y10" s="54"/>
      <c r="Z10" s="54">
        <v>55</v>
      </c>
      <c r="AA10" s="53">
        <f t="shared" si="1"/>
        <v>138</v>
      </c>
    </row>
    <row r="11" spans="2:27" x14ac:dyDescent="0.25">
      <c r="B11" s="49" t="s">
        <v>85</v>
      </c>
      <c r="C11" s="50">
        <v>6</v>
      </c>
      <c r="D11" s="50">
        <v>6</v>
      </c>
      <c r="E11" s="50">
        <v>1</v>
      </c>
      <c r="F11" s="51">
        <v>13</v>
      </c>
      <c r="G11" s="52" t="s">
        <v>85</v>
      </c>
      <c r="H11" s="50">
        <v>31</v>
      </c>
      <c r="I11" s="50">
        <v>14</v>
      </c>
      <c r="J11" s="50"/>
      <c r="K11" s="51">
        <v>45</v>
      </c>
      <c r="L11" s="52" t="s">
        <v>85</v>
      </c>
      <c r="M11" s="50">
        <v>23</v>
      </c>
      <c r="N11" s="50">
        <v>14</v>
      </c>
      <c r="O11" s="50"/>
      <c r="P11" s="51">
        <v>37</v>
      </c>
      <c r="Q11" s="53">
        <f t="shared" si="0"/>
        <v>95</v>
      </c>
      <c r="R11" s="54">
        <v>13</v>
      </c>
      <c r="S11" s="54"/>
      <c r="T11" s="54">
        <v>13</v>
      </c>
      <c r="U11" s="54">
        <v>45</v>
      </c>
      <c r="V11" s="54"/>
      <c r="W11" s="54">
        <v>45</v>
      </c>
      <c r="X11" s="54">
        <v>37</v>
      </c>
      <c r="Y11" s="54"/>
      <c r="Z11" s="54">
        <v>37</v>
      </c>
      <c r="AA11" s="53">
        <f t="shared" si="1"/>
        <v>95</v>
      </c>
    </row>
    <row r="12" spans="2:27" x14ac:dyDescent="0.25">
      <c r="B12" s="49" t="s">
        <v>98</v>
      </c>
      <c r="C12" s="50">
        <v>61</v>
      </c>
      <c r="D12" s="50">
        <v>36</v>
      </c>
      <c r="E12" s="50">
        <v>1</v>
      </c>
      <c r="F12" s="51">
        <v>98</v>
      </c>
      <c r="G12" s="52" t="s">
        <v>98</v>
      </c>
      <c r="H12" s="50">
        <v>93</v>
      </c>
      <c r="I12" s="50">
        <v>39</v>
      </c>
      <c r="J12" s="50"/>
      <c r="K12" s="51">
        <v>132</v>
      </c>
      <c r="L12" s="52" t="s">
        <v>98</v>
      </c>
      <c r="M12" s="50">
        <v>40</v>
      </c>
      <c r="N12" s="50">
        <v>21</v>
      </c>
      <c r="O12" s="50"/>
      <c r="P12" s="51">
        <v>61</v>
      </c>
      <c r="Q12" s="53">
        <f t="shared" si="0"/>
        <v>291</v>
      </c>
      <c r="R12" s="54">
        <v>97</v>
      </c>
      <c r="S12" s="54">
        <v>1</v>
      </c>
      <c r="T12" s="54">
        <v>98</v>
      </c>
      <c r="U12" s="54">
        <v>132</v>
      </c>
      <c r="V12" s="54"/>
      <c r="W12" s="54">
        <v>132</v>
      </c>
      <c r="X12" s="54">
        <v>61</v>
      </c>
      <c r="Y12" s="54"/>
      <c r="Z12" s="54">
        <v>61</v>
      </c>
      <c r="AA12" s="53">
        <f t="shared" si="1"/>
        <v>291</v>
      </c>
    </row>
    <row r="13" spans="2:27" x14ac:dyDescent="0.25">
      <c r="B13" s="49" t="s">
        <v>99</v>
      </c>
      <c r="C13" s="50">
        <v>20</v>
      </c>
      <c r="D13" s="50">
        <v>14</v>
      </c>
      <c r="E13" s="50">
        <v>1</v>
      </c>
      <c r="F13" s="51">
        <v>35</v>
      </c>
      <c r="G13" s="52" t="s">
        <v>99</v>
      </c>
      <c r="H13" s="50">
        <v>25</v>
      </c>
      <c r="I13" s="50">
        <v>9</v>
      </c>
      <c r="J13" s="50"/>
      <c r="K13" s="51">
        <v>34</v>
      </c>
      <c r="L13" s="52" t="s">
        <v>99</v>
      </c>
      <c r="M13" s="50">
        <v>33</v>
      </c>
      <c r="N13" s="50">
        <v>12</v>
      </c>
      <c r="O13" s="50"/>
      <c r="P13" s="51">
        <v>45</v>
      </c>
      <c r="Q13" s="53">
        <f t="shared" si="0"/>
        <v>114</v>
      </c>
      <c r="R13" s="54">
        <v>35</v>
      </c>
      <c r="S13" s="54"/>
      <c r="T13" s="54">
        <v>35</v>
      </c>
      <c r="U13" s="54">
        <v>34</v>
      </c>
      <c r="V13" s="54"/>
      <c r="W13" s="54">
        <v>34</v>
      </c>
      <c r="X13" s="54">
        <v>45</v>
      </c>
      <c r="Y13" s="54"/>
      <c r="Z13" s="54">
        <v>45</v>
      </c>
      <c r="AA13" s="53">
        <f t="shared" si="1"/>
        <v>114</v>
      </c>
    </row>
    <row r="14" spans="2:27" x14ac:dyDescent="0.25">
      <c r="B14" s="49" t="s">
        <v>91</v>
      </c>
      <c r="C14" s="50">
        <v>16</v>
      </c>
      <c r="D14" s="50">
        <v>9</v>
      </c>
      <c r="E14" s="50"/>
      <c r="F14" s="51">
        <v>25</v>
      </c>
      <c r="G14" s="52" t="s">
        <v>91</v>
      </c>
      <c r="H14" s="50">
        <v>22</v>
      </c>
      <c r="I14" s="50">
        <v>12</v>
      </c>
      <c r="J14" s="50"/>
      <c r="K14" s="51">
        <v>34</v>
      </c>
      <c r="L14" s="52" t="s">
        <v>91</v>
      </c>
      <c r="M14" s="50">
        <v>22</v>
      </c>
      <c r="N14" s="50">
        <v>11</v>
      </c>
      <c r="O14" s="50"/>
      <c r="P14" s="51">
        <v>33</v>
      </c>
      <c r="Q14" s="53">
        <f t="shared" si="0"/>
        <v>92</v>
      </c>
      <c r="R14" s="54">
        <v>25</v>
      </c>
      <c r="S14" s="54"/>
      <c r="T14" s="54">
        <v>25</v>
      </c>
      <c r="U14" s="54">
        <v>34</v>
      </c>
      <c r="V14" s="54"/>
      <c r="W14" s="54">
        <v>34</v>
      </c>
      <c r="X14" s="54">
        <v>33</v>
      </c>
      <c r="Y14" s="54"/>
      <c r="Z14" s="54">
        <v>33</v>
      </c>
      <c r="AA14" s="53">
        <f t="shared" si="1"/>
        <v>92</v>
      </c>
    </row>
    <row r="15" spans="2:27" x14ac:dyDescent="0.25">
      <c r="B15" s="49" t="s">
        <v>106</v>
      </c>
      <c r="C15" s="50">
        <v>2</v>
      </c>
      <c r="D15" s="50">
        <v>4</v>
      </c>
      <c r="E15" s="50">
        <v>1</v>
      </c>
      <c r="F15" s="51">
        <v>7</v>
      </c>
      <c r="G15" s="52" t="s">
        <v>106</v>
      </c>
      <c r="H15" s="50">
        <v>7</v>
      </c>
      <c r="I15" s="50">
        <v>1</v>
      </c>
      <c r="J15" s="50"/>
      <c r="K15" s="51">
        <v>8</v>
      </c>
      <c r="L15" s="52" t="s">
        <v>106</v>
      </c>
      <c r="M15" s="50">
        <v>5</v>
      </c>
      <c r="N15" s="50">
        <v>7</v>
      </c>
      <c r="O15" s="50"/>
      <c r="P15" s="51">
        <v>12</v>
      </c>
      <c r="Q15" s="53">
        <f t="shared" si="0"/>
        <v>27</v>
      </c>
      <c r="R15" s="54">
        <v>7</v>
      </c>
      <c r="S15" s="54"/>
      <c r="T15" s="54">
        <v>7</v>
      </c>
      <c r="U15" s="54">
        <v>8</v>
      </c>
      <c r="V15" s="54"/>
      <c r="W15" s="54">
        <v>8</v>
      </c>
      <c r="X15" s="54">
        <v>11</v>
      </c>
      <c r="Y15" s="54">
        <v>1</v>
      </c>
      <c r="Z15" s="54">
        <v>12</v>
      </c>
      <c r="AA15" s="53">
        <f t="shared" si="1"/>
        <v>27</v>
      </c>
    </row>
    <row r="16" spans="2:27" x14ac:dyDescent="0.25">
      <c r="B16" s="49" t="s">
        <v>107</v>
      </c>
      <c r="C16" s="50">
        <v>3</v>
      </c>
      <c r="D16" s="50">
        <v>1</v>
      </c>
      <c r="E16" s="50"/>
      <c r="F16" s="51">
        <v>4</v>
      </c>
      <c r="G16" s="52" t="s">
        <v>107</v>
      </c>
      <c r="H16" s="50">
        <v>9</v>
      </c>
      <c r="I16" s="50">
        <v>2</v>
      </c>
      <c r="J16" s="50"/>
      <c r="K16" s="51">
        <v>11</v>
      </c>
      <c r="L16" s="52" t="s">
        <v>107</v>
      </c>
      <c r="M16" s="50">
        <v>6</v>
      </c>
      <c r="N16" s="50">
        <v>3</v>
      </c>
      <c r="O16" s="50"/>
      <c r="P16" s="51">
        <v>9</v>
      </c>
      <c r="Q16" s="53">
        <f t="shared" si="0"/>
        <v>24</v>
      </c>
      <c r="R16" s="54">
        <v>4</v>
      </c>
      <c r="S16" s="54"/>
      <c r="T16" s="54">
        <v>4</v>
      </c>
      <c r="U16" s="54">
        <v>11</v>
      </c>
      <c r="V16" s="54"/>
      <c r="W16" s="54">
        <v>11</v>
      </c>
      <c r="X16" s="54">
        <v>9</v>
      </c>
      <c r="Y16" s="54"/>
      <c r="Z16" s="54">
        <v>9</v>
      </c>
      <c r="AA16" s="53">
        <f t="shared" si="1"/>
        <v>24</v>
      </c>
    </row>
    <row r="17" spans="2:27" x14ac:dyDescent="0.25">
      <c r="B17" s="49" t="s">
        <v>105</v>
      </c>
      <c r="C17" s="50">
        <v>19</v>
      </c>
      <c r="D17" s="50">
        <v>9</v>
      </c>
      <c r="E17" s="50"/>
      <c r="F17" s="51">
        <v>28</v>
      </c>
      <c r="G17" s="52" t="s">
        <v>105</v>
      </c>
      <c r="H17" s="50">
        <v>7</v>
      </c>
      <c r="I17" s="50">
        <v>13</v>
      </c>
      <c r="J17" s="50"/>
      <c r="K17" s="51">
        <v>20</v>
      </c>
      <c r="L17" s="52" t="s">
        <v>105</v>
      </c>
      <c r="M17" s="50">
        <v>7</v>
      </c>
      <c r="N17" s="50">
        <v>10</v>
      </c>
      <c r="O17" s="50"/>
      <c r="P17" s="51">
        <v>17</v>
      </c>
      <c r="Q17" s="53">
        <f t="shared" si="0"/>
        <v>65</v>
      </c>
      <c r="R17" s="54">
        <v>28</v>
      </c>
      <c r="S17" s="54"/>
      <c r="T17" s="54">
        <v>28</v>
      </c>
      <c r="U17" s="54">
        <v>20</v>
      </c>
      <c r="V17" s="54"/>
      <c r="W17" s="54">
        <v>20</v>
      </c>
      <c r="X17" s="54">
        <v>17</v>
      </c>
      <c r="Y17" s="54"/>
      <c r="Z17" s="54">
        <v>17</v>
      </c>
      <c r="AA17" s="53">
        <f t="shared" si="1"/>
        <v>65</v>
      </c>
    </row>
    <row r="18" spans="2:27" x14ac:dyDescent="0.25">
      <c r="B18" s="58" t="s">
        <v>108</v>
      </c>
      <c r="C18" s="57">
        <f>SUM(C6:C17)</f>
        <v>438</v>
      </c>
      <c r="D18" s="57">
        <f t="shared" ref="D18:AA18" si="2">SUM(D6:D17)</f>
        <v>224</v>
      </c>
      <c r="E18" s="57">
        <f t="shared" si="2"/>
        <v>5</v>
      </c>
      <c r="F18" s="57">
        <f t="shared" si="2"/>
        <v>667</v>
      </c>
      <c r="G18" s="57">
        <f t="shared" si="2"/>
        <v>0</v>
      </c>
      <c r="H18" s="57">
        <f t="shared" si="2"/>
        <v>379</v>
      </c>
      <c r="I18" s="57">
        <f t="shared" si="2"/>
        <v>179</v>
      </c>
      <c r="J18" s="57">
        <f t="shared" si="2"/>
        <v>2</v>
      </c>
      <c r="K18" s="57">
        <f t="shared" si="2"/>
        <v>560</v>
      </c>
      <c r="L18" s="57">
        <f t="shared" si="2"/>
        <v>0</v>
      </c>
      <c r="M18" s="57">
        <f t="shared" si="2"/>
        <v>291</v>
      </c>
      <c r="N18" s="57">
        <f t="shared" si="2"/>
        <v>152</v>
      </c>
      <c r="O18" s="57">
        <f t="shared" si="2"/>
        <v>3</v>
      </c>
      <c r="P18" s="57">
        <f t="shared" si="2"/>
        <v>446</v>
      </c>
      <c r="Q18" s="57">
        <f t="shared" si="2"/>
        <v>1673</v>
      </c>
      <c r="R18" s="57">
        <f t="shared" si="2"/>
        <v>664</v>
      </c>
      <c r="S18" s="57">
        <f t="shared" si="2"/>
        <v>3</v>
      </c>
      <c r="T18" s="57">
        <f t="shared" si="2"/>
        <v>667</v>
      </c>
      <c r="U18" s="57">
        <f t="shared" si="2"/>
        <v>558</v>
      </c>
      <c r="V18" s="57">
        <f t="shared" si="2"/>
        <v>2</v>
      </c>
      <c r="W18" s="57">
        <f t="shared" si="2"/>
        <v>560</v>
      </c>
      <c r="X18" s="57">
        <f t="shared" si="2"/>
        <v>445</v>
      </c>
      <c r="Y18" s="57">
        <f t="shared" si="2"/>
        <v>1</v>
      </c>
      <c r="Z18" s="57">
        <f t="shared" si="2"/>
        <v>446</v>
      </c>
      <c r="AA18" s="57">
        <f t="shared" si="2"/>
        <v>1673</v>
      </c>
    </row>
    <row r="19" spans="2:27" x14ac:dyDescent="0.25">
      <c r="B19" s="49" t="s">
        <v>88</v>
      </c>
      <c r="C19" s="50">
        <v>62</v>
      </c>
      <c r="D19" s="50">
        <v>30</v>
      </c>
      <c r="E19" s="50">
        <v>1</v>
      </c>
      <c r="F19" s="51">
        <v>93</v>
      </c>
      <c r="G19" s="52" t="s">
        <v>88</v>
      </c>
      <c r="H19" s="50">
        <v>42</v>
      </c>
      <c r="I19" s="50">
        <v>20</v>
      </c>
      <c r="J19" s="50">
        <v>1</v>
      </c>
      <c r="K19" s="51">
        <v>63</v>
      </c>
      <c r="L19" s="52" t="s">
        <v>88</v>
      </c>
      <c r="M19" s="50">
        <v>39</v>
      </c>
      <c r="N19" s="50">
        <v>15</v>
      </c>
      <c r="O19" s="50"/>
      <c r="P19" s="51">
        <v>54</v>
      </c>
      <c r="Q19" s="53">
        <f>F19+K19+P19</f>
        <v>210</v>
      </c>
      <c r="R19" s="54">
        <v>93</v>
      </c>
      <c r="S19" s="54"/>
      <c r="T19" s="54">
        <v>93</v>
      </c>
      <c r="U19" s="54">
        <v>63</v>
      </c>
      <c r="V19" s="54"/>
      <c r="W19" s="54">
        <v>63</v>
      </c>
      <c r="X19" s="54">
        <v>54</v>
      </c>
      <c r="Y19" s="54"/>
      <c r="Z19" s="54">
        <v>54</v>
      </c>
      <c r="AA19" s="53">
        <f>T19+W19+Z19</f>
        <v>210</v>
      </c>
    </row>
    <row r="20" spans="2:27" x14ac:dyDescent="0.25">
      <c r="B20" s="49" t="s">
        <v>101</v>
      </c>
      <c r="C20" s="50"/>
      <c r="D20" s="50">
        <v>2</v>
      </c>
      <c r="E20" s="50"/>
      <c r="F20" s="51">
        <v>2</v>
      </c>
      <c r="G20" s="52" t="s">
        <v>101</v>
      </c>
      <c r="H20" s="50">
        <v>2</v>
      </c>
      <c r="I20" s="50">
        <v>1</v>
      </c>
      <c r="J20" s="50"/>
      <c r="K20" s="51">
        <v>3</v>
      </c>
      <c r="L20" s="52" t="s">
        <v>101</v>
      </c>
      <c r="M20" s="50">
        <v>5</v>
      </c>
      <c r="N20" s="50">
        <v>4</v>
      </c>
      <c r="O20" s="50"/>
      <c r="P20" s="51">
        <v>9</v>
      </c>
      <c r="Q20" s="53">
        <f>F20+K20+P20</f>
        <v>14</v>
      </c>
      <c r="R20" s="54">
        <v>2</v>
      </c>
      <c r="S20" s="54"/>
      <c r="T20" s="54">
        <v>2</v>
      </c>
      <c r="U20" s="54">
        <v>3</v>
      </c>
      <c r="V20" s="54"/>
      <c r="W20" s="54">
        <v>3</v>
      </c>
      <c r="X20" s="54">
        <v>8</v>
      </c>
      <c r="Y20" s="54">
        <v>1</v>
      </c>
      <c r="Z20" s="54">
        <v>9</v>
      </c>
      <c r="AA20" s="53">
        <f>T20+W20+Z20</f>
        <v>14</v>
      </c>
    </row>
    <row r="21" spans="2:27" x14ac:dyDescent="0.25">
      <c r="B21" s="49" t="s">
        <v>89</v>
      </c>
      <c r="C21" s="50">
        <v>22</v>
      </c>
      <c r="D21" s="50">
        <v>13</v>
      </c>
      <c r="E21" s="50"/>
      <c r="F21" s="51">
        <v>35</v>
      </c>
      <c r="G21" s="52" t="s">
        <v>89</v>
      </c>
      <c r="H21" s="50">
        <v>27</v>
      </c>
      <c r="I21" s="50">
        <v>19</v>
      </c>
      <c r="J21" s="50">
        <v>1</v>
      </c>
      <c r="K21" s="51">
        <v>47</v>
      </c>
      <c r="L21" s="52" t="s">
        <v>89</v>
      </c>
      <c r="M21" s="50">
        <v>29</v>
      </c>
      <c r="N21" s="50">
        <v>19</v>
      </c>
      <c r="O21" s="50">
        <v>1</v>
      </c>
      <c r="P21" s="51">
        <v>49</v>
      </c>
      <c r="Q21" s="53">
        <f>F21+K21+P21</f>
        <v>131</v>
      </c>
      <c r="R21" s="54">
        <v>35</v>
      </c>
      <c r="S21" s="54"/>
      <c r="T21" s="54">
        <v>35</v>
      </c>
      <c r="U21" s="54">
        <v>47</v>
      </c>
      <c r="V21" s="54"/>
      <c r="W21" s="54">
        <v>47</v>
      </c>
      <c r="X21" s="54">
        <v>49</v>
      </c>
      <c r="Y21" s="54"/>
      <c r="Z21" s="54">
        <v>49</v>
      </c>
      <c r="AA21" s="53">
        <f>T21+W21+Z21</f>
        <v>131</v>
      </c>
    </row>
    <row r="22" spans="2:27" x14ac:dyDescent="0.25">
      <c r="B22" s="49" t="s">
        <v>87</v>
      </c>
      <c r="C22" s="50">
        <v>14</v>
      </c>
      <c r="D22" s="50">
        <v>7</v>
      </c>
      <c r="E22" s="50"/>
      <c r="F22" s="51">
        <v>21</v>
      </c>
      <c r="G22" s="52" t="s">
        <v>87</v>
      </c>
      <c r="H22" s="50">
        <v>16</v>
      </c>
      <c r="I22" s="50">
        <v>15</v>
      </c>
      <c r="J22" s="50"/>
      <c r="K22" s="51">
        <v>31</v>
      </c>
      <c r="L22" s="52" t="s">
        <v>87</v>
      </c>
      <c r="M22" s="50">
        <v>18</v>
      </c>
      <c r="N22" s="50">
        <v>13</v>
      </c>
      <c r="O22" s="50">
        <v>1</v>
      </c>
      <c r="P22" s="51">
        <v>32</v>
      </c>
      <c r="Q22" s="53">
        <f>F22+K22+P22</f>
        <v>84</v>
      </c>
      <c r="R22" s="54">
        <v>21</v>
      </c>
      <c r="S22" s="54"/>
      <c r="T22" s="54">
        <v>21</v>
      </c>
      <c r="U22" s="54">
        <v>31</v>
      </c>
      <c r="V22" s="54"/>
      <c r="W22" s="54">
        <v>31</v>
      </c>
      <c r="X22" s="54">
        <v>32</v>
      </c>
      <c r="Y22" s="54"/>
      <c r="Z22" s="54">
        <v>32</v>
      </c>
      <c r="AA22" s="53">
        <f>T22+W22+Z22</f>
        <v>84</v>
      </c>
    </row>
    <row r="23" spans="2:27" x14ac:dyDescent="0.25">
      <c r="B23" s="58" t="s">
        <v>109</v>
      </c>
      <c r="C23" s="57">
        <f>SUM(C19:C22)</f>
        <v>98</v>
      </c>
      <c r="D23" s="57">
        <f t="shared" ref="D23:AA23" si="3">SUM(D19:D22)</f>
        <v>52</v>
      </c>
      <c r="E23" s="57">
        <f t="shared" si="3"/>
        <v>1</v>
      </c>
      <c r="F23" s="57">
        <f t="shared" si="3"/>
        <v>151</v>
      </c>
      <c r="G23" s="57">
        <f t="shared" si="3"/>
        <v>0</v>
      </c>
      <c r="H23" s="57">
        <f t="shared" si="3"/>
        <v>87</v>
      </c>
      <c r="I23" s="57">
        <f t="shared" si="3"/>
        <v>55</v>
      </c>
      <c r="J23" s="57">
        <f t="shared" si="3"/>
        <v>2</v>
      </c>
      <c r="K23" s="57">
        <f t="shared" si="3"/>
        <v>144</v>
      </c>
      <c r="L23" s="57">
        <f t="shared" si="3"/>
        <v>0</v>
      </c>
      <c r="M23" s="57">
        <f t="shared" si="3"/>
        <v>91</v>
      </c>
      <c r="N23" s="57">
        <f t="shared" si="3"/>
        <v>51</v>
      </c>
      <c r="O23" s="57">
        <f t="shared" si="3"/>
        <v>2</v>
      </c>
      <c r="P23" s="57">
        <f t="shared" si="3"/>
        <v>144</v>
      </c>
      <c r="Q23" s="57">
        <f t="shared" si="3"/>
        <v>439</v>
      </c>
      <c r="R23" s="57">
        <f t="shared" si="3"/>
        <v>151</v>
      </c>
      <c r="S23" s="57">
        <f t="shared" si="3"/>
        <v>0</v>
      </c>
      <c r="T23" s="57">
        <f t="shared" si="3"/>
        <v>151</v>
      </c>
      <c r="U23" s="57">
        <f t="shared" si="3"/>
        <v>144</v>
      </c>
      <c r="V23" s="57">
        <f t="shared" si="3"/>
        <v>0</v>
      </c>
      <c r="W23" s="57">
        <f t="shared" si="3"/>
        <v>144</v>
      </c>
      <c r="X23" s="57">
        <f t="shared" si="3"/>
        <v>143</v>
      </c>
      <c r="Y23" s="57">
        <f t="shared" si="3"/>
        <v>1</v>
      </c>
      <c r="Z23" s="57">
        <f t="shared" si="3"/>
        <v>144</v>
      </c>
      <c r="AA23" s="57">
        <f t="shared" si="3"/>
        <v>439</v>
      </c>
    </row>
    <row r="24" spans="2:27" x14ac:dyDescent="0.25">
      <c r="B24" s="49" t="s">
        <v>104</v>
      </c>
      <c r="C24" s="50"/>
      <c r="D24" s="50"/>
      <c r="E24" s="50"/>
      <c r="F24" s="51"/>
      <c r="G24" s="52" t="s">
        <v>104</v>
      </c>
      <c r="H24" s="50">
        <v>1</v>
      </c>
      <c r="I24" s="50">
        <v>2</v>
      </c>
      <c r="J24" s="50"/>
      <c r="K24" s="51">
        <v>3</v>
      </c>
      <c r="L24" s="52" t="s">
        <v>104</v>
      </c>
      <c r="M24" s="50">
        <v>3</v>
      </c>
      <c r="N24" s="50">
        <v>3</v>
      </c>
      <c r="O24" s="50"/>
      <c r="P24" s="51">
        <v>6</v>
      </c>
      <c r="Q24" s="53">
        <f>F24+K24+P24</f>
        <v>9</v>
      </c>
      <c r="R24" s="54"/>
      <c r="S24" s="54"/>
      <c r="T24" s="54"/>
      <c r="U24" s="54">
        <v>2</v>
      </c>
      <c r="V24" s="54">
        <v>1</v>
      </c>
      <c r="W24" s="54">
        <v>3</v>
      </c>
      <c r="X24" s="54">
        <v>6</v>
      </c>
      <c r="Y24" s="54"/>
      <c r="Z24" s="54">
        <v>6</v>
      </c>
      <c r="AA24" s="53">
        <f>T24+W24+Z24</f>
        <v>9</v>
      </c>
    </row>
    <row r="25" spans="2:27" x14ac:dyDescent="0.25">
      <c r="B25" s="49" t="s">
        <v>90</v>
      </c>
      <c r="C25" s="50">
        <v>24</v>
      </c>
      <c r="D25" s="50">
        <v>3</v>
      </c>
      <c r="E25" s="50"/>
      <c r="F25" s="51">
        <v>27</v>
      </c>
      <c r="G25" s="52" t="s">
        <v>90</v>
      </c>
      <c r="H25" s="50">
        <v>40</v>
      </c>
      <c r="I25" s="50">
        <v>4</v>
      </c>
      <c r="J25" s="50"/>
      <c r="K25" s="51">
        <v>44</v>
      </c>
      <c r="L25" s="52" t="s">
        <v>90</v>
      </c>
      <c r="M25" s="50">
        <v>22</v>
      </c>
      <c r="N25" s="50">
        <v>10</v>
      </c>
      <c r="O25" s="50"/>
      <c r="P25" s="51">
        <v>32</v>
      </c>
      <c r="Q25" s="53">
        <f>F25+K25+P25</f>
        <v>103</v>
      </c>
      <c r="R25" s="54">
        <v>25</v>
      </c>
      <c r="S25" s="54">
        <v>2</v>
      </c>
      <c r="T25" s="54">
        <v>27</v>
      </c>
      <c r="U25" s="54">
        <v>43</v>
      </c>
      <c r="V25" s="54">
        <v>1</v>
      </c>
      <c r="W25" s="54">
        <v>44</v>
      </c>
      <c r="X25" s="54">
        <v>32</v>
      </c>
      <c r="Y25" s="54"/>
      <c r="Z25" s="54">
        <v>32</v>
      </c>
      <c r="AA25" s="53">
        <f>T25+W25+Z25</f>
        <v>103</v>
      </c>
    </row>
    <row r="26" spans="2:27" x14ac:dyDescent="0.25">
      <c r="B26" s="49" t="s">
        <v>82</v>
      </c>
      <c r="C26" s="50">
        <v>7</v>
      </c>
      <c r="D26" s="50"/>
      <c r="E26" s="50"/>
      <c r="F26" s="51">
        <v>7</v>
      </c>
      <c r="G26" s="52" t="s">
        <v>82</v>
      </c>
      <c r="H26" s="50">
        <v>11</v>
      </c>
      <c r="I26" s="50">
        <v>5</v>
      </c>
      <c r="J26" s="50"/>
      <c r="K26" s="51">
        <v>16</v>
      </c>
      <c r="L26" s="52" t="s">
        <v>82</v>
      </c>
      <c r="M26" s="50">
        <v>15</v>
      </c>
      <c r="N26" s="50">
        <v>2</v>
      </c>
      <c r="O26" s="50"/>
      <c r="P26" s="51">
        <v>17</v>
      </c>
      <c r="Q26" s="53">
        <f>F26+K26+P26</f>
        <v>40</v>
      </c>
      <c r="R26" s="54">
        <v>7</v>
      </c>
      <c r="S26" s="54"/>
      <c r="T26" s="54">
        <v>7</v>
      </c>
      <c r="U26" s="54">
        <v>16</v>
      </c>
      <c r="V26" s="54"/>
      <c r="W26" s="54">
        <v>16</v>
      </c>
      <c r="X26" s="54">
        <v>17</v>
      </c>
      <c r="Y26" s="54"/>
      <c r="Z26" s="54">
        <v>17</v>
      </c>
      <c r="AA26" s="53">
        <f>T26+W26+Z26</f>
        <v>40</v>
      </c>
    </row>
    <row r="27" spans="2:27" x14ac:dyDescent="0.25">
      <c r="B27" s="49" t="s">
        <v>103</v>
      </c>
      <c r="C27" s="50">
        <v>28</v>
      </c>
      <c r="D27" s="50">
        <v>11</v>
      </c>
      <c r="E27" s="50">
        <v>1</v>
      </c>
      <c r="F27" s="51">
        <v>40</v>
      </c>
      <c r="G27" s="52" t="s">
        <v>103</v>
      </c>
      <c r="H27" s="50">
        <v>25</v>
      </c>
      <c r="I27" s="50">
        <v>19</v>
      </c>
      <c r="J27" s="50">
        <v>1</v>
      </c>
      <c r="K27" s="51">
        <v>45</v>
      </c>
      <c r="L27" s="52" t="s">
        <v>103</v>
      </c>
      <c r="M27" s="50">
        <v>48</v>
      </c>
      <c r="N27" s="50">
        <v>23</v>
      </c>
      <c r="O27" s="50">
        <v>2</v>
      </c>
      <c r="P27" s="51">
        <v>73</v>
      </c>
      <c r="Q27" s="53">
        <f>F27+K27+P27</f>
        <v>158</v>
      </c>
      <c r="R27" s="54">
        <v>40</v>
      </c>
      <c r="S27" s="54"/>
      <c r="T27" s="54">
        <v>40</v>
      </c>
      <c r="U27" s="54">
        <v>45</v>
      </c>
      <c r="V27" s="54"/>
      <c r="W27" s="54">
        <v>45</v>
      </c>
      <c r="X27" s="54">
        <v>73</v>
      </c>
      <c r="Y27" s="54"/>
      <c r="Z27" s="54">
        <v>73</v>
      </c>
      <c r="AA27" s="53">
        <f>T27+W27+Z27</f>
        <v>158</v>
      </c>
    </row>
    <row r="28" spans="2:27" x14ac:dyDescent="0.25">
      <c r="B28" s="58" t="s">
        <v>110</v>
      </c>
      <c r="C28" s="57">
        <f>SUM(C24:C27)</f>
        <v>59</v>
      </c>
      <c r="D28" s="57">
        <f t="shared" ref="D28:AA28" si="4">SUM(D24:D27)</f>
        <v>14</v>
      </c>
      <c r="E28" s="57">
        <f t="shared" si="4"/>
        <v>1</v>
      </c>
      <c r="F28" s="57">
        <f t="shared" si="4"/>
        <v>74</v>
      </c>
      <c r="G28" s="57">
        <f t="shared" si="4"/>
        <v>0</v>
      </c>
      <c r="H28" s="57">
        <f t="shared" si="4"/>
        <v>77</v>
      </c>
      <c r="I28" s="57">
        <f t="shared" si="4"/>
        <v>30</v>
      </c>
      <c r="J28" s="57">
        <f t="shared" si="4"/>
        <v>1</v>
      </c>
      <c r="K28" s="57">
        <f t="shared" si="4"/>
        <v>108</v>
      </c>
      <c r="L28" s="57">
        <f t="shared" si="4"/>
        <v>0</v>
      </c>
      <c r="M28" s="57">
        <f t="shared" si="4"/>
        <v>88</v>
      </c>
      <c r="N28" s="57">
        <f t="shared" si="4"/>
        <v>38</v>
      </c>
      <c r="O28" s="57">
        <f t="shared" si="4"/>
        <v>2</v>
      </c>
      <c r="P28" s="57">
        <f t="shared" si="4"/>
        <v>128</v>
      </c>
      <c r="Q28" s="57">
        <f t="shared" si="4"/>
        <v>310</v>
      </c>
      <c r="R28" s="57">
        <f t="shared" si="4"/>
        <v>72</v>
      </c>
      <c r="S28" s="57">
        <f t="shared" si="4"/>
        <v>2</v>
      </c>
      <c r="T28" s="57">
        <f t="shared" si="4"/>
        <v>74</v>
      </c>
      <c r="U28" s="57">
        <f t="shared" si="4"/>
        <v>106</v>
      </c>
      <c r="V28" s="57">
        <f t="shared" si="4"/>
        <v>2</v>
      </c>
      <c r="W28" s="57">
        <f t="shared" si="4"/>
        <v>108</v>
      </c>
      <c r="X28" s="57">
        <f t="shared" si="4"/>
        <v>128</v>
      </c>
      <c r="Y28" s="57">
        <f t="shared" si="4"/>
        <v>0</v>
      </c>
      <c r="Z28" s="57">
        <f t="shared" si="4"/>
        <v>128</v>
      </c>
      <c r="AA28" s="57">
        <f t="shared" si="4"/>
        <v>310</v>
      </c>
    </row>
    <row r="29" spans="2:27" x14ac:dyDescent="0.25">
      <c r="B29" s="49" t="s">
        <v>92</v>
      </c>
      <c r="C29" s="50">
        <v>17</v>
      </c>
      <c r="D29" s="50">
        <v>6</v>
      </c>
      <c r="E29" s="50"/>
      <c r="F29" s="51">
        <v>23</v>
      </c>
      <c r="G29" s="52" t="s">
        <v>92</v>
      </c>
      <c r="H29" s="50">
        <v>28</v>
      </c>
      <c r="I29" s="50">
        <v>16</v>
      </c>
      <c r="J29" s="50"/>
      <c r="K29" s="51">
        <v>44</v>
      </c>
      <c r="L29" s="52" t="s">
        <v>92</v>
      </c>
      <c r="M29" s="50">
        <v>28</v>
      </c>
      <c r="N29" s="50">
        <v>19</v>
      </c>
      <c r="O29" s="50"/>
      <c r="P29" s="51">
        <v>47</v>
      </c>
      <c r="Q29" s="53">
        <f>F29+K29+P29</f>
        <v>114</v>
      </c>
      <c r="R29" s="54">
        <v>23</v>
      </c>
      <c r="S29" s="54"/>
      <c r="T29" s="54">
        <v>23</v>
      </c>
      <c r="U29" s="54">
        <v>44</v>
      </c>
      <c r="V29" s="54"/>
      <c r="W29" s="54">
        <v>44</v>
      </c>
      <c r="X29" s="54">
        <v>47</v>
      </c>
      <c r="Y29" s="54"/>
      <c r="Z29" s="54">
        <v>47</v>
      </c>
      <c r="AA29" s="53">
        <f>T29+W29+Z29</f>
        <v>114</v>
      </c>
    </row>
    <row r="30" spans="2:27" x14ac:dyDescent="0.25">
      <c r="B30" s="49" t="s">
        <v>84</v>
      </c>
      <c r="C30" s="50">
        <v>3</v>
      </c>
      <c r="D30" s="50">
        <v>3</v>
      </c>
      <c r="E30" s="50"/>
      <c r="F30" s="51">
        <v>6</v>
      </c>
      <c r="G30" s="52" t="s">
        <v>84</v>
      </c>
      <c r="H30" s="50">
        <v>8</v>
      </c>
      <c r="I30" s="50">
        <v>1</v>
      </c>
      <c r="J30" s="50"/>
      <c r="K30" s="51">
        <v>9</v>
      </c>
      <c r="L30" s="52" t="s">
        <v>84</v>
      </c>
      <c r="M30" s="50">
        <v>8</v>
      </c>
      <c r="N30" s="50">
        <v>5</v>
      </c>
      <c r="O30" s="50"/>
      <c r="P30" s="51">
        <v>13</v>
      </c>
      <c r="Q30" s="53">
        <f>F30+K30+P30</f>
        <v>28</v>
      </c>
      <c r="R30" s="54">
        <v>6</v>
      </c>
      <c r="S30" s="54"/>
      <c r="T30" s="54">
        <v>6</v>
      </c>
      <c r="U30" s="54">
        <v>9</v>
      </c>
      <c r="V30" s="54"/>
      <c r="W30" s="54">
        <v>9</v>
      </c>
      <c r="X30" s="54">
        <v>13</v>
      </c>
      <c r="Y30" s="54"/>
      <c r="Z30" s="54">
        <v>13</v>
      </c>
      <c r="AA30" s="53">
        <f>T30+W30+Z30</f>
        <v>28</v>
      </c>
    </row>
    <row r="31" spans="2:27" x14ac:dyDescent="0.25">
      <c r="B31" s="49" t="s">
        <v>93</v>
      </c>
      <c r="C31" s="50">
        <v>30</v>
      </c>
      <c r="D31" s="50">
        <v>7</v>
      </c>
      <c r="E31" s="50"/>
      <c r="F31" s="51">
        <v>37</v>
      </c>
      <c r="G31" s="52" t="s">
        <v>93</v>
      </c>
      <c r="H31" s="50">
        <v>23</v>
      </c>
      <c r="I31" s="50">
        <v>13</v>
      </c>
      <c r="J31" s="50"/>
      <c r="K31" s="51">
        <v>36</v>
      </c>
      <c r="L31" s="52" t="s">
        <v>93</v>
      </c>
      <c r="M31" s="50">
        <v>42</v>
      </c>
      <c r="N31" s="50">
        <v>13</v>
      </c>
      <c r="O31" s="50"/>
      <c r="P31" s="51">
        <v>55</v>
      </c>
      <c r="Q31" s="53">
        <f>F31+K31+P31</f>
        <v>128</v>
      </c>
      <c r="R31" s="54">
        <v>37</v>
      </c>
      <c r="S31" s="54"/>
      <c r="T31" s="54">
        <v>37</v>
      </c>
      <c r="U31" s="54">
        <v>36</v>
      </c>
      <c r="V31" s="54"/>
      <c r="W31" s="54">
        <v>36</v>
      </c>
      <c r="X31" s="54">
        <v>52</v>
      </c>
      <c r="Y31" s="54">
        <v>3</v>
      </c>
      <c r="Z31" s="54">
        <v>55</v>
      </c>
      <c r="AA31" s="53">
        <f>T31+W31+Z31</f>
        <v>128</v>
      </c>
    </row>
    <row r="32" spans="2:27" x14ac:dyDescent="0.25">
      <c r="B32" s="58" t="s">
        <v>111</v>
      </c>
      <c r="C32" s="57">
        <f>SUM(C29:C31)</f>
        <v>50</v>
      </c>
      <c r="D32" s="57">
        <f t="shared" ref="D32:AA32" si="5">SUM(D29:D31)</f>
        <v>16</v>
      </c>
      <c r="E32" s="57">
        <f t="shared" si="5"/>
        <v>0</v>
      </c>
      <c r="F32" s="57">
        <f t="shared" si="5"/>
        <v>66</v>
      </c>
      <c r="G32" s="57">
        <f t="shared" si="5"/>
        <v>0</v>
      </c>
      <c r="H32" s="57">
        <f t="shared" si="5"/>
        <v>59</v>
      </c>
      <c r="I32" s="57">
        <f t="shared" si="5"/>
        <v>30</v>
      </c>
      <c r="J32" s="57">
        <f t="shared" si="5"/>
        <v>0</v>
      </c>
      <c r="K32" s="57">
        <f t="shared" si="5"/>
        <v>89</v>
      </c>
      <c r="L32" s="57">
        <f t="shared" si="5"/>
        <v>0</v>
      </c>
      <c r="M32" s="57">
        <f t="shared" si="5"/>
        <v>78</v>
      </c>
      <c r="N32" s="57">
        <f t="shared" si="5"/>
        <v>37</v>
      </c>
      <c r="O32" s="57">
        <f t="shared" si="5"/>
        <v>0</v>
      </c>
      <c r="P32" s="57">
        <f t="shared" si="5"/>
        <v>115</v>
      </c>
      <c r="Q32" s="57">
        <f t="shared" si="5"/>
        <v>270</v>
      </c>
      <c r="R32" s="57">
        <f t="shared" si="5"/>
        <v>66</v>
      </c>
      <c r="S32" s="57">
        <f t="shared" si="5"/>
        <v>0</v>
      </c>
      <c r="T32" s="57">
        <f t="shared" si="5"/>
        <v>66</v>
      </c>
      <c r="U32" s="57">
        <f t="shared" si="5"/>
        <v>89</v>
      </c>
      <c r="V32" s="57">
        <f t="shared" si="5"/>
        <v>0</v>
      </c>
      <c r="W32" s="57">
        <f t="shared" si="5"/>
        <v>89</v>
      </c>
      <c r="X32" s="57">
        <f t="shared" si="5"/>
        <v>112</v>
      </c>
      <c r="Y32" s="57">
        <f t="shared" si="5"/>
        <v>3</v>
      </c>
      <c r="Z32" s="57">
        <f t="shared" si="5"/>
        <v>115</v>
      </c>
      <c r="AA32" s="57">
        <f t="shared" si="5"/>
        <v>270</v>
      </c>
    </row>
    <row r="33" spans="2:27" x14ac:dyDescent="0.25">
      <c r="B33" s="49" t="s">
        <v>83</v>
      </c>
      <c r="C33" s="50">
        <v>1</v>
      </c>
      <c r="D33" s="50">
        <v>4</v>
      </c>
      <c r="E33" s="50"/>
      <c r="F33" s="51">
        <v>5</v>
      </c>
      <c r="G33" s="52" t="s">
        <v>83</v>
      </c>
      <c r="H33" s="50">
        <v>7</v>
      </c>
      <c r="I33" s="50">
        <v>5</v>
      </c>
      <c r="J33" s="50"/>
      <c r="K33" s="51">
        <v>12</v>
      </c>
      <c r="L33" s="52" t="s">
        <v>83</v>
      </c>
      <c r="M33" s="50">
        <v>9</v>
      </c>
      <c r="N33" s="50">
        <v>16</v>
      </c>
      <c r="O33" s="50"/>
      <c r="P33" s="51">
        <v>25</v>
      </c>
      <c r="Q33" s="53">
        <f t="shared" ref="Q33:Q35" si="6">F33+K33+P33</f>
        <v>42</v>
      </c>
      <c r="R33" s="54">
        <v>5</v>
      </c>
      <c r="S33" s="54"/>
      <c r="T33" s="54">
        <v>5</v>
      </c>
      <c r="U33" s="54">
        <v>12</v>
      </c>
      <c r="V33" s="54"/>
      <c r="W33" s="54">
        <v>12</v>
      </c>
      <c r="X33" s="54">
        <v>25</v>
      </c>
      <c r="Y33" s="54"/>
      <c r="Z33" s="54">
        <v>25</v>
      </c>
      <c r="AA33" s="53">
        <f t="shared" ref="AA33:AA35" si="7">T33+W33+Z33</f>
        <v>42</v>
      </c>
    </row>
    <row r="34" spans="2:27" x14ac:dyDescent="0.25">
      <c r="B34" s="49" t="s">
        <v>86</v>
      </c>
      <c r="C34" s="50">
        <v>89</v>
      </c>
      <c r="D34" s="50">
        <v>73</v>
      </c>
      <c r="E34" s="50">
        <v>3</v>
      </c>
      <c r="F34" s="51">
        <v>165</v>
      </c>
      <c r="G34" s="52" t="s">
        <v>86</v>
      </c>
      <c r="H34" s="50">
        <v>78</v>
      </c>
      <c r="I34" s="50">
        <v>46</v>
      </c>
      <c r="J34" s="50">
        <v>2</v>
      </c>
      <c r="K34" s="51">
        <v>126</v>
      </c>
      <c r="L34" s="52" t="s">
        <v>86</v>
      </c>
      <c r="M34" s="50">
        <v>47</v>
      </c>
      <c r="N34" s="50">
        <v>29</v>
      </c>
      <c r="O34" s="50">
        <v>2</v>
      </c>
      <c r="P34" s="51">
        <v>78</v>
      </c>
      <c r="Q34" s="53">
        <f t="shared" si="6"/>
        <v>369</v>
      </c>
      <c r="R34" s="54">
        <v>165</v>
      </c>
      <c r="S34" s="54"/>
      <c r="T34" s="54">
        <v>165</v>
      </c>
      <c r="U34" s="54">
        <v>125</v>
      </c>
      <c r="V34" s="54">
        <v>1</v>
      </c>
      <c r="W34" s="54">
        <v>126</v>
      </c>
      <c r="X34" s="54">
        <v>78</v>
      </c>
      <c r="Y34" s="54"/>
      <c r="Z34" s="54">
        <v>78</v>
      </c>
      <c r="AA34" s="53">
        <f t="shared" si="7"/>
        <v>369</v>
      </c>
    </row>
    <row r="35" spans="2:27" x14ac:dyDescent="0.25">
      <c r="B35" s="49" t="s">
        <v>102</v>
      </c>
      <c r="C35" s="50">
        <v>57</v>
      </c>
      <c r="D35" s="50">
        <v>49</v>
      </c>
      <c r="E35" s="50">
        <v>1</v>
      </c>
      <c r="F35" s="51">
        <v>107</v>
      </c>
      <c r="G35" s="52" t="s">
        <v>102</v>
      </c>
      <c r="H35" s="50">
        <v>79</v>
      </c>
      <c r="I35" s="50">
        <v>64</v>
      </c>
      <c r="J35" s="50">
        <v>3</v>
      </c>
      <c r="K35" s="51">
        <v>146</v>
      </c>
      <c r="L35" s="52" t="s">
        <v>102</v>
      </c>
      <c r="M35" s="50">
        <v>45</v>
      </c>
      <c r="N35" s="50">
        <v>42</v>
      </c>
      <c r="O35" s="50">
        <v>1</v>
      </c>
      <c r="P35" s="51">
        <v>88</v>
      </c>
      <c r="Q35" s="53">
        <f t="shared" si="6"/>
        <v>341</v>
      </c>
      <c r="R35" s="54">
        <v>107</v>
      </c>
      <c r="S35" s="54"/>
      <c r="T35" s="54">
        <v>107</v>
      </c>
      <c r="U35" s="54">
        <v>146</v>
      </c>
      <c r="V35" s="54"/>
      <c r="W35" s="54">
        <v>146</v>
      </c>
      <c r="X35" s="54">
        <v>88</v>
      </c>
      <c r="Y35" s="54"/>
      <c r="Z35" s="54">
        <v>88</v>
      </c>
      <c r="AA35" s="53">
        <f t="shared" si="7"/>
        <v>341</v>
      </c>
    </row>
    <row r="36" spans="2:27" x14ac:dyDescent="0.25">
      <c r="B36" s="58" t="s">
        <v>112</v>
      </c>
      <c r="C36" s="57">
        <f>SUM(C33:C35)</f>
        <v>147</v>
      </c>
      <c r="D36" s="57">
        <f t="shared" ref="D36:AA36" si="8">SUM(D33:D35)</f>
        <v>126</v>
      </c>
      <c r="E36" s="57">
        <f t="shared" si="8"/>
        <v>4</v>
      </c>
      <c r="F36" s="57">
        <f t="shared" si="8"/>
        <v>277</v>
      </c>
      <c r="G36" s="57">
        <f t="shared" si="8"/>
        <v>0</v>
      </c>
      <c r="H36" s="57">
        <f t="shared" si="8"/>
        <v>164</v>
      </c>
      <c r="I36" s="57">
        <f t="shared" si="8"/>
        <v>115</v>
      </c>
      <c r="J36" s="57">
        <f t="shared" si="8"/>
        <v>5</v>
      </c>
      <c r="K36" s="57">
        <f t="shared" si="8"/>
        <v>284</v>
      </c>
      <c r="L36" s="57">
        <f t="shared" si="8"/>
        <v>0</v>
      </c>
      <c r="M36" s="57">
        <f t="shared" si="8"/>
        <v>101</v>
      </c>
      <c r="N36" s="57">
        <f t="shared" si="8"/>
        <v>87</v>
      </c>
      <c r="O36" s="57">
        <f t="shared" si="8"/>
        <v>3</v>
      </c>
      <c r="P36" s="57">
        <f t="shared" si="8"/>
        <v>191</v>
      </c>
      <c r="Q36" s="57">
        <f t="shared" si="8"/>
        <v>752</v>
      </c>
      <c r="R36" s="57">
        <f t="shared" si="8"/>
        <v>277</v>
      </c>
      <c r="S36" s="57">
        <f t="shared" si="8"/>
        <v>0</v>
      </c>
      <c r="T36" s="57">
        <f t="shared" si="8"/>
        <v>277</v>
      </c>
      <c r="U36" s="57">
        <f t="shared" si="8"/>
        <v>283</v>
      </c>
      <c r="V36" s="57">
        <f t="shared" si="8"/>
        <v>1</v>
      </c>
      <c r="W36" s="57">
        <f t="shared" si="8"/>
        <v>284</v>
      </c>
      <c r="X36" s="57">
        <f t="shared" si="8"/>
        <v>191</v>
      </c>
      <c r="Y36" s="57">
        <f t="shared" si="8"/>
        <v>0</v>
      </c>
      <c r="Z36" s="57">
        <f t="shared" si="8"/>
        <v>191</v>
      </c>
      <c r="AA36" s="57">
        <f t="shared" si="8"/>
        <v>752</v>
      </c>
    </row>
    <row r="37" spans="2:27" x14ac:dyDescent="0.25">
      <c r="B37" s="59" t="s">
        <v>113</v>
      </c>
      <c r="C37" s="53">
        <f>C36+C32+C28+C23+C18</f>
        <v>792</v>
      </c>
      <c r="D37" s="53">
        <f t="shared" ref="D37:AA37" si="9">D36+D32+D28+D23+D18</f>
        <v>432</v>
      </c>
      <c r="E37" s="53">
        <f t="shared" si="9"/>
        <v>11</v>
      </c>
      <c r="F37" s="53">
        <f t="shared" si="9"/>
        <v>1235</v>
      </c>
      <c r="G37" s="53">
        <f t="shared" si="9"/>
        <v>0</v>
      </c>
      <c r="H37" s="53">
        <f t="shared" si="9"/>
        <v>766</v>
      </c>
      <c r="I37" s="53">
        <f t="shared" si="9"/>
        <v>409</v>
      </c>
      <c r="J37" s="53">
        <f t="shared" si="9"/>
        <v>10</v>
      </c>
      <c r="K37" s="53">
        <f t="shared" si="9"/>
        <v>1185</v>
      </c>
      <c r="L37" s="53">
        <f t="shared" si="9"/>
        <v>0</v>
      </c>
      <c r="M37" s="53">
        <f t="shared" si="9"/>
        <v>649</v>
      </c>
      <c r="N37" s="53">
        <f t="shared" si="9"/>
        <v>365</v>
      </c>
      <c r="O37" s="53">
        <f t="shared" si="9"/>
        <v>10</v>
      </c>
      <c r="P37" s="53">
        <f t="shared" si="9"/>
        <v>1024</v>
      </c>
      <c r="Q37" s="53">
        <f t="shared" si="9"/>
        <v>3444</v>
      </c>
      <c r="R37" s="53">
        <f t="shared" si="9"/>
        <v>1230</v>
      </c>
      <c r="S37" s="53">
        <f t="shared" si="9"/>
        <v>5</v>
      </c>
      <c r="T37" s="53">
        <f t="shared" si="9"/>
        <v>1235</v>
      </c>
      <c r="U37" s="53">
        <f t="shared" si="9"/>
        <v>1180</v>
      </c>
      <c r="V37" s="53">
        <f t="shared" si="9"/>
        <v>5</v>
      </c>
      <c r="W37" s="53">
        <f t="shared" si="9"/>
        <v>1185</v>
      </c>
      <c r="X37" s="53">
        <f t="shared" si="9"/>
        <v>1019</v>
      </c>
      <c r="Y37" s="53">
        <f t="shared" si="9"/>
        <v>5</v>
      </c>
      <c r="Z37" s="53">
        <f t="shared" si="9"/>
        <v>1024</v>
      </c>
      <c r="AA37" s="53">
        <f t="shared" si="9"/>
        <v>3444</v>
      </c>
    </row>
  </sheetData>
  <mergeCells count="14">
    <mergeCell ref="R4:T4"/>
    <mergeCell ref="U4:W4"/>
    <mergeCell ref="X4:Z4"/>
    <mergeCell ref="AA4:AA5"/>
    <mergeCell ref="B1:AA1"/>
    <mergeCell ref="B3:B5"/>
    <mergeCell ref="C3:Q3"/>
    <mergeCell ref="R3:AA3"/>
    <mergeCell ref="C4:F4"/>
    <mergeCell ref="G4:G5"/>
    <mergeCell ref="H4:K4"/>
    <mergeCell ref="L4:L5"/>
    <mergeCell ref="M4:P4"/>
    <mergeCell ref="Q4:Q5"/>
  </mergeCells>
  <pageMargins left="0.2" right="1.38" top="0.62" bottom="0.75" header="0.3" footer="0.3"/>
  <pageSetup paperSize="5" scale="87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37"/>
  <sheetViews>
    <sheetView showGridLines="0" workbookViewId="0">
      <selection activeCell="I12" sqref="I12"/>
    </sheetView>
  </sheetViews>
  <sheetFormatPr defaultRowHeight="15" x14ac:dyDescent="0.25"/>
  <cols>
    <col min="1" max="1" width="9.140625" style="63"/>
    <col min="2" max="2" width="27.42578125" style="63" customWidth="1"/>
    <col min="3" max="6" width="5.5703125" style="64" customWidth="1"/>
    <col min="7" max="7" width="5.5703125" style="65" hidden="1" customWidth="1"/>
    <col min="8" max="8" width="5.28515625" style="64" customWidth="1"/>
    <col min="9" max="11" width="5.5703125" style="64" customWidth="1"/>
    <col min="12" max="12" width="5.5703125" style="65" hidden="1" customWidth="1"/>
    <col min="13" max="16" width="5.5703125" style="64" customWidth="1"/>
    <col min="17" max="17" width="6.28515625" style="64" customWidth="1"/>
    <col min="18" max="25" width="5.5703125" style="65" customWidth="1"/>
    <col min="26" max="26" width="6.140625" style="65" customWidth="1"/>
    <col min="27" max="27" width="6.140625" style="64" customWidth="1"/>
    <col min="28" max="39" width="5.5703125" style="63" customWidth="1"/>
    <col min="40" max="40" width="6.140625" style="63" customWidth="1"/>
    <col min="41" max="257" width="9.140625" style="63"/>
    <col min="258" max="258" width="27.42578125" style="63" customWidth="1"/>
    <col min="259" max="262" width="5.5703125" style="63" customWidth="1"/>
    <col min="263" max="263" width="0" style="63" hidden="1" customWidth="1"/>
    <col min="264" max="264" width="5.28515625" style="63" customWidth="1"/>
    <col min="265" max="267" width="5.5703125" style="63" customWidth="1"/>
    <col min="268" max="268" width="0" style="63" hidden="1" customWidth="1"/>
    <col min="269" max="272" width="5.5703125" style="63" customWidth="1"/>
    <col min="273" max="273" width="6.28515625" style="63" customWidth="1"/>
    <col min="274" max="281" width="5.5703125" style="63" customWidth="1"/>
    <col min="282" max="283" width="6.140625" style="63" customWidth="1"/>
    <col min="284" max="295" width="5.5703125" style="63" customWidth="1"/>
    <col min="296" max="296" width="6.140625" style="63" customWidth="1"/>
    <col min="297" max="513" width="9.140625" style="63"/>
    <col min="514" max="514" width="27.42578125" style="63" customWidth="1"/>
    <col min="515" max="518" width="5.5703125" style="63" customWidth="1"/>
    <col min="519" max="519" width="0" style="63" hidden="1" customWidth="1"/>
    <col min="520" max="520" width="5.28515625" style="63" customWidth="1"/>
    <col min="521" max="523" width="5.5703125" style="63" customWidth="1"/>
    <col min="524" max="524" width="0" style="63" hidden="1" customWidth="1"/>
    <col min="525" max="528" width="5.5703125" style="63" customWidth="1"/>
    <col min="529" max="529" width="6.28515625" style="63" customWidth="1"/>
    <col min="530" max="537" width="5.5703125" style="63" customWidth="1"/>
    <col min="538" max="539" width="6.140625" style="63" customWidth="1"/>
    <col min="540" max="551" width="5.5703125" style="63" customWidth="1"/>
    <col min="552" max="552" width="6.140625" style="63" customWidth="1"/>
    <col min="553" max="769" width="9.140625" style="63"/>
    <col min="770" max="770" width="27.42578125" style="63" customWidth="1"/>
    <col min="771" max="774" width="5.5703125" style="63" customWidth="1"/>
    <col min="775" max="775" width="0" style="63" hidden="1" customWidth="1"/>
    <col min="776" max="776" width="5.28515625" style="63" customWidth="1"/>
    <col min="777" max="779" width="5.5703125" style="63" customWidth="1"/>
    <col min="780" max="780" width="0" style="63" hidden="1" customWidth="1"/>
    <col min="781" max="784" width="5.5703125" style="63" customWidth="1"/>
    <col min="785" max="785" width="6.28515625" style="63" customWidth="1"/>
    <col min="786" max="793" width="5.5703125" style="63" customWidth="1"/>
    <col min="794" max="795" width="6.140625" style="63" customWidth="1"/>
    <col min="796" max="807" width="5.5703125" style="63" customWidth="1"/>
    <col min="808" max="808" width="6.140625" style="63" customWidth="1"/>
    <col min="809" max="1025" width="9.140625" style="63"/>
    <col min="1026" max="1026" width="27.42578125" style="63" customWidth="1"/>
    <col min="1027" max="1030" width="5.5703125" style="63" customWidth="1"/>
    <col min="1031" max="1031" width="0" style="63" hidden="1" customWidth="1"/>
    <col min="1032" max="1032" width="5.28515625" style="63" customWidth="1"/>
    <col min="1033" max="1035" width="5.5703125" style="63" customWidth="1"/>
    <col min="1036" max="1036" width="0" style="63" hidden="1" customWidth="1"/>
    <col min="1037" max="1040" width="5.5703125" style="63" customWidth="1"/>
    <col min="1041" max="1041" width="6.28515625" style="63" customWidth="1"/>
    <col min="1042" max="1049" width="5.5703125" style="63" customWidth="1"/>
    <col min="1050" max="1051" width="6.140625" style="63" customWidth="1"/>
    <col min="1052" max="1063" width="5.5703125" style="63" customWidth="1"/>
    <col min="1064" max="1064" width="6.140625" style="63" customWidth="1"/>
    <col min="1065" max="1281" width="9.140625" style="63"/>
    <col min="1282" max="1282" width="27.42578125" style="63" customWidth="1"/>
    <col min="1283" max="1286" width="5.5703125" style="63" customWidth="1"/>
    <col min="1287" max="1287" width="0" style="63" hidden="1" customWidth="1"/>
    <col min="1288" max="1288" width="5.28515625" style="63" customWidth="1"/>
    <col min="1289" max="1291" width="5.5703125" style="63" customWidth="1"/>
    <col min="1292" max="1292" width="0" style="63" hidden="1" customWidth="1"/>
    <col min="1293" max="1296" width="5.5703125" style="63" customWidth="1"/>
    <col min="1297" max="1297" width="6.28515625" style="63" customWidth="1"/>
    <col min="1298" max="1305" width="5.5703125" style="63" customWidth="1"/>
    <col min="1306" max="1307" width="6.140625" style="63" customWidth="1"/>
    <col min="1308" max="1319" width="5.5703125" style="63" customWidth="1"/>
    <col min="1320" max="1320" width="6.140625" style="63" customWidth="1"/>
    <col min="1321" max="1537" width="9.140625" style="63"/>
    <col min="1538" max="1538" width="27.42578125" style="63" customWidth="1"/>
    <col min="1539" max="1542" width="5.5703125" style="63" customWidth="1"/>
    <col min="1543" max="1543" width="0" style="63" hidden="1" customWidth="1"/>
    <col min="1544" max="1544" width="5.28515625" style="63" customWidth="1"/>
    <col min="1545" max="1547" width="5.5703125" style="63" customWidth="1"/>
    <col min="1548" max="1548" width="0" style="63" hidden="1" customWidth="1"/>
    <col min="1549" max="1552" width="5.5703125" style="63" customWidth="1"/>
    <col min="1553" max="1553" width="6.28515625" style="63" customWidth="1"/>
    <col min="1554" max="1561" width="5.5703125" style="63" customWidth="1"/>
    <col min="1562" max="1563" width="6.140625" style="63" customWidth="1"/>
    <col min="1564" max="1575" width="5.5703125" style="63" customWidth="1"/>
    <col min="1576" max="1576" width="6.140625" style="63" customWidth="1"/>
    <col min="1577" max="1793" width="9.140625" style="63"/>
    <col min="1794" max="1794" width="27.42578125" style="63" customWidth="1"/>
    <col min="1795" max="1798" width="5.5703125" style="63" customWidth="1"/>
    <col min="1799" max="1799" width="0" style="63" hidden="1" customWidth="1"/>
    <col min="1800" max="1800" width="5.28515625" style="63" customWidth="1"/>
    <col min="1801" max="1803" width="5.5703125" style="63" customWidth="1"/>
    <col min="1804" max="1804" width="0" style="63" hidden="1" customWidth="1"/>
    <col min="1805" max="1808" width="5.5703125" style="63" customWidth="1"/>
    <col min="1809" max="1809" width="6.28515625" style="63" customWidth="1"/>
    <col min="1810" max="1817" width="5.5703125" style="63" customWidth="1"/>
    <col min="1818" max="1819" width="6.140625" style="63" customWidth="1"/>
    <col min="1820" max="1831" width="5.5703125" style="63" customWidth="1"/>
    <col min="1832" max="1832" width="6.140625" style="63" customWidth="1"/>
    <col min="1833" max="2049" width="9.140625" style="63"/>
    <col min="2050" max="2050" width="27.42578125" style="63" customWidth="1"/>
    <col min="2051" max="2054" width="5.5703125" style="63" customWidth="1"/>
    <col min="2055" max="2055" width="0" style="63" hidden="1" customWidth="1"/>
    <col min="2056" max="2056" width="5.28515625" style="63" customWidth="1"/>
    <col min="2057" max="2059" width="5.5703125" style="63" customWidth="1"/>
    <col min="2060" max="2060" width="0" style="63" hidden="1" customWidth="1"/>
    <col min="2061" max="2064" width="5.5703125" style="63" customWidth="1"/>
    <col min="2065" max="2065" width="6.28515625" style="63" customWidth="1"/>
    <col min="2066" max="2073" width="5.5703125" style="63" customWidth="1"/>
    <col min="2074" max="2075" width="6.140625" style="63" customWidth="1"/>
    <col min="2076" max="2087" width="5.5703125" style="63" customWidth="1"/>
    <col min="2088" max="2088" width="6.140625" style="63" customWidth="1"/>
    <col min="2089" max="2305" width="9.140625" style="63"/>
    <col min="2306" max="2306" width="27.42578125" style="63" customWidth="1"/>
    <col min="2307" max="2310" width="5.5703125" style="63" customWidth="1"/>
    <col min="2311" max="2311" width="0" style="63" hidden="1" customWidth="1"/>
    <col min="2312" max="2312" width="5.28515625" style="63" customWidth="1"/>
    <col min="2313" max="2315" width="5.5703125" style="63" customWidth="1"/>
    <col min="2316" max="2316" width="0" style="63" hidden="1" customWidth="1"/>
    <col min="2317" max="2320" width="5.5703125" style="63" customWidth="1"/>
    <col min="2321" max="2321" width="6.28515625" style="63" customWidth="1"/>
    <col min="2322" max="2329" width="5.5703125" style="63" customWidth="1"/>
    <col min="2330" max="2331" width="6.140625" style="63" customWidth="1"/>
    <col min="2332" max="2343" width="5.5703125" style="63" customWidth="1"/>
    <col min="2344" max="2344" width="6.140625" style="63" customWidth="1"/>
    <col min="2345" max="2561" width="9.140625" style="63"/>
    <col min="2562" max="2562" width="27.42578125" style="63" customWidth="1"/>
    <col min="2563" max="2566" width="5.5703125" style="63" customWidth="1"/>
    <col min="2567" max="2567" width="0" style="63" hidden="1" customWidth="1"/>
    <col min="2568" max="2568" width="5.28515625" style="63" customWidth="1"/>
    <col min="2569" max="2571" width="5.5703125" style="63" customWidth="1"/>
    <col min="2572" max="2572" width="0" style="63" hidden="1" customWidth="1"/>
    <col min="2573" max="2576" width="5.5703125" style="63" customWidth="1"/>
    <col min="2577" max="2577" width="6.28515625" style="63" customWidth="1"/>
    <col min="2578" max="2585" width="5.5703125" style="63" customWidth="1"/>
    <col min="2586" max="2587" width="6.140625" style="63" customWidth="1"/>
    <col min="2588" max="2599" width="5.5703125" style="63" customWidth="1"/>
    <col min="2600" max="2600" width="6.140625" style="63" customWidth="1"/>
    <col min="2601" max="2817" width="9.140625" style="63"/>
    <col min="2818" max="2818" width="27.42578125" style="63" customWidth="1"/>
    <col min="2819" max="2822" width="5.5703125" style="63" customWidth="1"/>
    <col min="2823" max="2823" width="0" style="63" hidden="1" customWidth="1"/>
    <col min="2824" max="2824" width="5.28515625" style="63" customWidth="1"/>
    <col min="2825" max="2827" width="5.5703125" style="63" customWidth="1"/>
    <col min="2828" max="2828" width="0" style="63" hidden="1" customWidth="1"/>
    <col min="2829" max="2832" width="5.5703125" style="63" customWidth="1"/>
    <col min="2833" max="2833" width="6.28515625" style="63" customWidth="1"/>
    <col min="2834" max="2841" width="5.5703125" style="63" customWidth="1"/>
    <col min="2842" max="2843" width="6.140625" style="63" customWidth="1"/>
    <col min="2844" max="2855" width="5.5703125" style="63" customWidth="1"/>
    <col min="2856" max="2856" width="6.140625" style="63" customWidth="1"/>
    <col min="2857" max="3073" width="9.140625" style="63"/>
    <col min="3074" max="3074" width="27.42578125" style="63" customWidth="1"/>
    <col min="3075" max="3078" width="5.5703125" style="63" customWidth="1"/>
    <col min="3079" max="3079" width="0" style="63" hidden="1" customWidth="1"/>
    <col min="3080" max="3080" width="5.28515625" style="63" customWidth="1"/>
    <col min="3081" max="3083" width="5.5703125" style="63" customWidth="1"/>
    <col min="3084" max="3084" width="0" style="63" hidden="1" customWidth="1"/>
    <col min="3085" max="3088" width="5.5703125" style="63" customWidth="1"/>
    <col min="3089" max="3089" width="6.28515625" style="63" customWidth="1"/>
    <col min="3090" max="3097" width="5.5703125" style="63" customWidth="1"/>
    <col min="3098" max="3099" width="6.140625" style="63" customWidth="1"/>
    <col min="3100" max="3111" width="5.5703125" style="63" customWidth="1"/>
    <col min="3112" max="3112" width="6.140625" style="63" customWidth="1"/>
    <col min="3113" max="3329" width="9.140625" style="63"/>
    <col min="3330" max="3330" width="27.42578125" style="63" customWidth="1"/>
    <col min="3331" max="3334" width="5.5703125" style="63" customWidth="1"/>
    <col min="3335" max="3335" width="0" style="63" hidden="1" customWidth="1"/>
    <col min="3336" max="3336" width="5.28515625" style="63" customWidth="1"/>
    <col min="3337" max="3339" width="5.5703125" style="63" customWidth="1"/>
    <col min="3340" max="3340" width="0" style="63" hidden="1" customWidth="1"/>
    <col min="3341" max="3344" width="5.5703125" style="63" customWidth="1"/>
    <col min="3345" max="3345" width="6.28515625" style="63" customWidth="1"/>
    <col min="3346" max="3353" width="5.5703125" style="63" customWidth="1"/>
    <col min="3354" max="3355" width="6.140625" style="63" customWidth="1"/>
    <col min="3356" max="3367" width="5.5703125" style="63" customWidth="1"/>
    <col min="3368" max="3368" width="6.140625" style="63" customWidth="1"/>
    <col min="3369" max="3585" width="9.140625" style="63"/>
    <col min="3586" max="3586" width="27.42578125" style="63" customWidth="1"/>
    <col min="3587" max="3590" width="5.5703125" style="63" customWidth="1"/>
    <col min="3591" max="3591" width="0" style="63" hidden="1" customWidth="1"/>
    <col min="3592" max="3592" width="5.28515625" style="63" customWidth="1"/>
    <col min="3593" max="3595" width="5.5703125" style="63" customWidth="1"/>
    <col min="3596" max="3596" width="0" style="63" hidden="1" customWidth="1"/>
    <col min="3597" max="3600" width="5.5703125" style="63" customWidth="1"/>
    <col min="3601" max="3601" width="6.28515625" style="63" customWidth="1"/>
    <col min="3602" max="3609" width="5.5703125" style="63" customWidth="1"/>
    <col min="3610" max="3611" width="6.140625" style="63" customWidth="1"/>
    <col min="3612" max="3623" width="5.5703125" style="63" customWidth="1"/>
    <col min="3624" max="3624" width="6.140625" style="63" customWidth="1"/>
    <col min="3625" max="3841" width="9.140625" style="63"/>
    <col min="3842" max="3842" width="27.42578125" style="63" customWidth="1"/>
    <col min="3843" max="3846" width="5.5703125" style="63" customWidth="1"/>
    <col min="3847" max="3847" width="0" style="63" hidden="1" customWidth="1"/>
    <col min="3848" max="3848" width="5.28515625" style="63" customWidth="1"/>
    <col min="3849" max="3851" width="5.5703125" style="63" customWidth="1"/>
    <col min="3852" max="3852" width="0" style="63" hidden="1" customWidth="1"/>
    <col min="3853" max="3856" width="5.5703125" style="63" customWidth="1"/>
    <col min="3857" max="3857" width="6.28515625" style="63" customWidth="1"/>
    <col min="3858" max="3865" width="5.5703125" style="63" customWidth="1"/>
    <col min="3866" max="3867" width="6.140625" style="63" customWidth="1"/>
    <col min="3868" max="3879" width="5.5703125" style="63" customWidth="1"/>
    <col min="3880" max="3880" width="6.140625" style="63" customWidth="1"/>
    <col min="3881" max="4097" width="9.140625" style="63"/>
    <col min="4098" max="4098" width="27.42578125" style="63" customWidth="1"/>
    <col min="4099" max="4102" width="5.5703125" style="63" customWidth="1"/>
    <col min="4103" max="4103" width="0" style="63" hidden="1" customWidth="1"/>
    <col min="4104" max="4104" width="5.28515625" style="63" customWidth="1"/>
    <col min="4105" max="4107" width="5.5703125" style="63" customWidth="1"/>
    <col min="4108" max="4108" width="0" style="63" hidden="1" customWidth="1"/>
    <col min="4109" max="4112" width="5.5703125" style="63" customWidth="1"/>
    <col min="4113" max="4113" width="6.28515625" style="63" customWidth="1"/>
    <col min="4114" max="4121" width="5.5703125" style="63" customWidth="1"/>
    <col min="4122" max="4123" width="6.140625" style="63" customWidth="1"/>
    <col min="4124" max="4135" width="5.5703125" style="63" customWidth="1"/>
    <col min="4136" max="4136" width="6.140625" style="63" customWidth="1"/>
    <col min="4137" max="4353" width="9.140625" style="63"/>
    <col min="4354" max="4354" width="27.42578125" style="63" customWidth="1"/>
    <col min="4355" max="4358" width="5.5703125" style="63" customWidth="1"/>
    <col min="4359" max="4359" width="0" style="63" hidden="1" customWidth="1"/>
    <col min="4360" max="4360" width="5.28515625" style="63" customWidth="1"/>
    <col min="4361" max="4363" width="5.5703125" style="63" customWidth="1"/>
    <col min="4364" max="4364" width="0" style="63" hidden="1" customWidth="1"/>
    <col min="4365" max="4368" width="5.5703125" style="63" customWidth="1"/>
    <col min="4369" max="4369" width="6.28515625" style="63" customWidth="1"/>
    <col min="4370" max="4377" width="5.5703125" style="63" customWidth="1"/>
    <col min="4378" max="4379" width="6.140625" style="63" customWidth="1"/>
    <col min="4380" max="4391" width="5.5703125" style="63" customWidth="1"/>
    <col min="4392" max="4392" width="6.140625" style="63" customWidth="1"/>
    <col min="4393" max="4609" width="9.140625" style="63"/>
    <col min="4610" max="4610" width="27.42578125" style="63" customWidth="1"/>
    <col min="4611" max="4614" width="5.5703125" style="63" customWidth="1"/>
    <col min="4615" max="4615" width="0" style="63" hidden="1" customWidth="1"/>
    <col min="4616" max="4616" width="5.28515625" style="63" customWidth="1"/>
    <col min="4617" max="4619" width="5.5703125" style="63" customWidth="1"/>
    <col min="4620" max="4620" width="0" style="63" hidden="1" customWidth="1"/>
    <col min="4621" max="4624" width="5.5703125" style="63" customWidth="1"/>
    <col min="4625" max="4625" width="6.28515625" style="63" customWidth="1"/>
    <col min="4626" max="4633" width="5.5703125" style="63" customWidth="1"/>
    <col min="4634" max="4635" width="6.140625" style="63" customWidth="1"/>
    <col min="4636" max="4647" width="5.5703125" style="63" customWidth="1"/>
    <col min="4648" max="4648" width="6.140625" style="63" customWidth="1"/>
    <col min="4649" max="4865" width="9.140625" style="63"/>
    <col min="4866" max="4866" width="27.42578125" style="63" customWidth="1"/>
    <col min="4867" max="4870" width="5.5703125" style="63" customWidth="1"/>
    <col min="4871" max="4871" width="0" style="63" hidden="1" customWidth="1"/>
    <col min="4872" max="4872" width="5.28515625" style="63" customWidth="1"/>
    <col min="4873" max="4875" width="5.5703125" style="63" customWidth="1"/>
    <col min="4876" max="4876" width="0" style="63" hidden="1" customWidth="1"/>
    <col min="4877" max="4880" width="5.5703125" style="63" customWidth="1"/>
    <col min="4881" max="4881" width="6.28515625" style="63" customWidth="1"/>
    <col min="4882" max="4889" width="5.5703125" style="63" customWidth="1"/>
    <col min="4890" max="4891" width="6.140625" style="63" customWidth="1"/>
    <col min="4892" max="4903" width="5.5703125" style="63" customWidth="1"/>
    <col min="4904" max="4904" width="6.140625" style="63" customWidth="1"/>
    <col min="4905" max="5121" width="9.140625" style="63"/>
    <col min="5122" max="5122" width="27.42578125" style="63" customWidth="1"/>
    <col min="5123" max="5126" width="5.5703125" style="63" customWidth="1"/>
    <col min="5127" max="5127" width="0" style="63" hidden="1" customWidth="1"/>
    <col min="5128" max="5128" width="5.28515625" style="63" customWidth="1"/>
    <col min="5129" max="5131" width="5.5703125" style="63" customWidth="1"/>
    <col min="5132" max="5132" width="0" style="63" hidden="1" customWidth="1"/>
    <col min="5133" max="5136" width="5.5703125" style="63" customWidth="1"/>
    <col min="5137" max="5137" width="6.28515625" style="63" customWidth="1"/>
    <col min="5138" max="5145" width="5.5703125" style="63" customWidth="1"/>
    <col min="5146" max="5147" width="6.140625" style="63" customWidth="1"/>
    <col min="5148" max="5159" width="5.5703125" style="63" customWidth="1"/>
    <col min="5160" max="5160" width="6.140625" style="63" customWidth="1"/>
    <col min="5161" max="5377" width="9.140625" style="63"/>
    <col min="5378" max="5378" width="27.42578125" style="63" customWidth="1"/>
    <col min="5379" max="5382" width="5.5703125" style="63" customWidth="1"/>
    <col min="5383" max="5383" width="0" style="63" hidden="1" customWidth="1"/>
    <col min="5384" max="5384" width="5.28515625" style="63" customWidth="1"/>
    <col min="5385" max="5387" width="5.5703125" style="63" customWidth="1"/>
    <col min="5388" max="5388" width="0" style="63" hidden="1" customWidth="1"/>
    <col min="5389" max="5392" width="5.5703125" style="63" customWidth="1"/>
    <col min="5393" max="5393" width="6.28515625" style="63" customWidth="1"/>
    <col min="5394" max="5401" width="5.5703125" style="63" customWidth="1"/>
    <col min="5402" max="5403" width="6.140625" style="63" customWidth="1"/>
    <col min="5404" max="5415" width="5.5703125" style="63" customWidth="1"/>
    <col min="5416" max="5416" width="6.140625" style="63" customWidth="1"/>
    <col min="5417" max="5633" width="9.140625" style="63"/>
    <col min="5634" max="5634" width="27.42578125" style="63" customWidth="1"/>
    <col min="5635" max="5638" width="5.5703125" style="63" customWidth="1"/>
    <col min="5639" max="5639" width="0" style="63" hidden="1" customWidth="1"/>
    <col min="5640" max="5640" width="5.28515625" style="63" customWidth="1"/>
    <col min="5641" max="5643" width="5.5703125" style="63" customWidth="1"/>
    <col min="5644" max="5644" width="0" style="63" hidden="1" customWidth="1"/>
    <col min="5645" max="5648" width="5.5703125" style="63" customWidth="1"/>
    <col min="5649" max="5649" width="6.28515625" style="63" customWidth="1"/>
    <col min="5650" max="5657" width="5.5703125" style="63" customWidth="1"/>
    <col min="5658" max="5659" width="6.140625" style="63" customWidth="1"/>
    <col min="5660" max="5671" width="5.5703125" style="63" customWidth="1"/>
    <col min="5672" max="5672" width="6.140625" style="63" customWidth="1"/>
    <col min="5673" max="5889" width="9.140625" style="63"/>
    <col min="5890" max="5890" width="27.42578125" style="63" customWidth="1"/>
    <col min="5891" max="5894" width="5.5703125" style="63" customWidth="1"/>
    <col min="5895" max="5895" width="0" style="63" hidden="1" customWidth="1"/>
    <col min="5896" max="5896" width="5.28515625" style="63" customWidth="1"/>
    <col min="5897" max="5899" width="5.5703125" style="63" customWidth="1"/>
    <col min="5900" max="5900" width="0" style="63" hidden="1" customWidth="1"/>
    <col min="5901" max="5904" width="5.5703125" style="63" customWidth="1"/>
    <col min="5905" max="5905" width="6.28515625" style="63" customWidth="1"/>
    <col min="5906" max="5913" width="5.5703125" style="63" customWidth="1"/>
    <col min="5914" max="5915" width="6.140625" style="63" customWidth="1"/>
    <col min="5916" max="5927" width="5.5703125" style="63" customWidth="1"/>
    <col min="5928" max="5928" width="6.140625" style="63" customWidth="1"/>
    <col min="5929" max="6145" width="9.140625" style="63"/>
    <col min="6146" max="6146" width="27.42578125" style="63" customWidth="1"/>
    <col min="6147" max="6150" width="5.5703125" style="63" customWidth="1"/>
    <col min="6151" max="6151" width="0" style="63" hidden="1" customWidth="1"/>
    <col min="6152" max="6152" width="5.28515625" style="63" customWidth="1"/>
    <col min="6153" max="6155" width="5.5703125" style="63" customWidth="1"/>
    <col min="6156" max="6156" width="0" style="63" hidden="1" customWidth="1"/>
    <col min="6157" max="6160" width="5.5703125" style="63" customWidth="1"/>
    <col min="6161" max="6161" width="6.28515625" style="63" customWidth="1"/>
    <col min="6162" max="6169" width="5.5703125" style="63" customWidth="1"/>
    <col min="6170" max="6171" width="6.140625" style="63" customWidth="1"/>
    <col min="6172" max="6183" width="5.5703125" style="63" customWidth="1"/>
    <col min="6184" max="6184" width="6.140625" style="63" customWidth="1"/>
    <col min="6185" max="6401" width="9.140625" style="63"/>
    <col min="6402" max="6402" width="27.42578125" style="63" customWidth="1"/>
    <col min="6403" max="6406" width="5.5703125" style="63" customWidth="1"/>
    <col min="6407" max="6407" width="0" style="63" hidden="1" customWidth="1"/>
    <col min="6408" max="6408" width="5.28515625" style="63" customWidth="1"/>
    <col min="6409" max="6411" width="5.5703125" style="63" customWidth="1"/>
    <col min="6412" max="6412" width="0" style="63" hidden="1" customWidth="1"/>
    <col min="6413" max="6416" width="5.5703125" style="63" customWidth="1"/>
    <col min="6417" max="6417" width="6.28515625" style="63" customWidth="1"/>
    <col min="6418" max="6425" width="5.5703125" style="63" customWidth="1"/>
    <col min="6426" max="6427" width="6.140625" style="63" customWidth="1"/>
    <col min="6428" max="6439" width="5.5703125" style="63" customWidth="1"/>
    <col min="6440" max="6440" width="6.140625" style="63" customWidth="1"/>
    <col min="6441" max="6657" width="9.140625" style="63"/>
    <col min="6658" max="6658" width="27.42578125" style="63" customWidth="1"/>
    <col min="6659" max="6662" width="5.5703125" style="63" customWidth="1"/>
    <col min="6663" max="6663" width="0" style="63" hidden="1" customWidth="1"/>
    <col min="6664" max="6664" width="5.28515625" style="63" customWidth="1"/>
    <col min="6665" max="6667" width="5.5703125" style="63" customWidth="1"/>
    <col min="6668" max="6668" width="0" style="63" hidden="1" customWidth="1"/>
    <col min="6669" max="6672" width="5.5703125" style="63" customWidth="1"/>
    <col min="6673" max="6673" width="6.28515625" style="63" customWidth="1"/>
    <col min="6674" max="6681" width="5.5703125" style="63" customWidth="1"/>
    <col min="6682" max="6683" width="6.140625" style="63" customWidth="1"/>
    <col min="6684" max="6695" width="5.5703125" style="63" customWidth="1"/>
    <col min="6696" max="6696" width="6.140625" style="63" customWidth="1"/>
    <col min="6697" max="6913" width="9.140625" style="63"/>
    <col min="6914" max="6914" width="27.42578125" style="63" customWidth="1"/>
    <col min="6915" max="6918" width="5.5703125" style="63" customWidth="1"/>
    <col min="6919" max="6919" width="0" style="63" hidden="1" customWidth="1"/>
    <col min="6920" max="6920" width="5.28515625" style="63" customWidth="1"/>
    <col min="6921" max="6923" width="5.5703125" style="63" customWidth="1"/>
    <col min="6924" max="6924" width="0" style="63" hidden="1" customWidth="1"/>
    <col min="6925" max="6928" width="5.5703125" style="63" customWidth="1"/>
    <col min="6929" max="6929" width="6.28515625" style="63" customWidth="1"/>
    <col min="6930" max="6937" width="5.5703125" style="63" customWidth="1"/>
    <col min="6938" max="6939" width="6.140625" style="63" customWidth="1"/>
    <col min="6940" max="6951" width="5.5703125" style="63" customWidth="1"/>
    <col min="6952" max="6952" width="6.140625" style="63" customWidth="1"/>
    <col min="6953" max="7169" width="9.140625" style="63"/>
    <col min="7170" max="7170" width="27.42578125" style="63" customWidth="1"/>
    <col min="7171" max="7174" width="5.5703125" style="63" customWidth="1"/>
    <col min="7175" max="7175" width="0" style="63" hidden="1" customWidth="1"/>
    <col min="7176" max="7176" width="5.28515625" style="63" customWidth="1"/>
    <col min="7177" max="7179" width="5.5703125" style="63" customWidth="1"/>
    <col min="7180" max="7180" width="0" style="63" hidden="1" customWidth="1"/>
    <col min="7181" max="7184" width="5.5703125" style="63" customWidth="1"/>
    <col min="7185" max="7185" width="6.28515625" style="63" customWidth="1"/>
    <col min="7186" max="7193" width="5.5703125" style="63" customWidth="1"/>
    <col min="7194" max="7195" width="6.140625" style="63" customWidth="1"/>
    <col min="7196" max="7207" width="5.5703125" style="63" customWidth="1"/>
    <col min="7208" max="7208" width="6.140625" style="63" customWidth="1"/>
    <col min="7209" max="7425" width="9.140625" style="63"/>
    <col min="7426" max="7426" width="27.42578125" style="63" customWidth="1"/>
    <col min="7427" max="7430" width="5.5703125" style="63" customWidth="1"/>
    <col min="7431" max="7431" width="0" style="63" hidden="1" customWidth="1"/>
    <col min="7432" max="7432" width="5.28515625" style="63" customWidth="1"/>
    <col min="7433" max="7435" width="5.5703125" style="63" customWidth="1"/>
    <col min="7436" max="7436" width="0" style="63" hidden="1" customWidth="1"/>
    <col min="7437" max="7440" width="5.5703125" style="63" customWidth="1"/>
    <col min="7441" max="7441" width="6.28515625" style="63" customWidth="1"/>
    <col min="7442" max="7449" width="5.5703125" style="63" customWidth="1"/>
    <col min="7450" max="7451" width="6.140625" style="63" customWidth="1"/>
    <col min="7452" max="7463" width="5.5703125" style="63" customWidth="1"/>
    <col min="7464" max="7464" width="6.140625" style="63" customWidth="1"/>
    <col min="7465" max="7681" width="9.140625" style="63"/>
    <col min="7682" max="7682" width="27.42578125" style="63" customWidth="1"/>
    <col min="7683" max="7686" width="5.5703125" style="63" customWidth="1"/>
    <col min="7687" max="7687" width="0" style="63" hidden="1" customWidth="1"/>
    <col min="7688" max="7688" width="5.28515625" style="63" customWidth="1"/>
    <col min="7689" max="7691" width="5.5703125" style="63" customWidth="1"/>
    <col min="7692" max="7692" width="0" style="63" hidden="1" customWidth="1"/>
    <col min="7693" max="7696" width="5.5703125" style="63" customWidth="1"/>
    <col min="7697" max="7697" width="6.28515625" style="63" customWidth="1"/>
    <col min="7698" max="7705" width="5.5703125" style="63" customWidth="1"/>
    <col min="7706" max="7707" width="6.140625" style="63" customWidth="1"/>
    <col min="7708" max="7719" width="5.5703125" style="63" customWidth="1"/>
    <col min="7720" max="7720" width="6.140625" style="63" customWidth="1"/>
    <col min="7721" max="7937" width="9.140625" style="63"/>
    <col min="7938" max="7938" width="27.42578125" style="63" customWidth="1"/>
    <col min="7939" max="7942" width="5.5703125" style="63" customWidth="1"/>
    <col min="7943" max="7943" width="0" style="63" hidden="1" customWidth="1"/>
    <col min="7944" max="7944" width="5.28515625" style="63" customWidth="1"/>
    <col min="7945" max="7947" width="5.5703125" style="63" customWidth="1"/>
    <col min="7948" max="7948" width="0" style="63" hidden="1" customWidth="1"/>
    <col min="7949" max="7952" width="5.5703125" style="63" customWidth="1"/>
    <col min="7953" max="7953" width="6.28515625" style="63" customWidth="1"/>
    <col min="7954" max="7961" width="5.5703125" style="63" customWidth="1"/>
    <col min="7962" max="7963" width="6.140625" style="63" customWidth="1"/>
    <col min="7964" max="7975" width="5.5703125" style="63" customWidth="1"/>
    <col min="7976" max="7976" width="6.140625" style="63" customWidth="1"/>
    <col min="7977" max="8193" width="9.140625" style="63"/>
    <col min="8194" max="8194" width="27.42578125" style="63" customWidth="1"/>
    <col min="8195" max="8198" width="5.5703125" style="63" customWidth="1"/>
    <col min="8199" max="8199" width="0" style="63" hidden="1" customWidth="1"/>
    <col min="8200" max="8200" width="5.28515625" style="63" customWidth="1"/>
    <col min="8201" max="8203" width="5.5703125" style="63" customWidth="1"/>
    <col min="8204" max="8204" width="0" style="63" hidden="1" customWidth="1"/>
    <col min="8205" max="8208" width="5.5703125" style="63" customWidth="1"/>
    <col min="8209" max="8209" width="6.28515625" style="63" customWidth="1"/>
    <col min="8210" max="8217" width="5.5703125" style="63" customWidth="1"/>
    <col min="8218" max="8219" width="6.140625" style="63" customWidth="1"/>
    <col min="8220" max="8231" width="5.5703125" style="63" customWidth="1"/>
    <col min="8232" max="8232" width="6.140625" style="63" customWidth="1"/>
    <col min="8233" max="8449" width="9.140625" style="63"/>
    <col min="8450" max="8450" width="27.42578125" style="63" customWidth="1"/>
    <col min="8451" max="8454" width="5.5703125" style="63" customWidth="1"/>
    <col min="8455" max="8455" width="0" style="63" hidden="1" customWidth="1"/>
    <col min="8456" max="8456" width="5.28515625" style="63" customWidth="1"/>
    <col min="8457" max="8459" width="5.5703125" style="63" customWidth="1"/>
    <col min="8460" max="8460" width="0" style="63" hidden="1" customWidth="1"/>
    <col min="8461" max="8464" width="5.5703125" style="63" customWidth="1"/>
    <col min="8465" max="8465" width="6.28515625" style="63" customWidth="1"/>
    <col min="8466" max="8473" width="5.5703125" style="63" customWidth="1"/>
    <col min="8474" max="8475" width="6.140625" style="63" customWidth="1"/>
    <col min="8476" max="8487" width="5.5703125" style="63" customWidth="1"/>
    <col min="8488" max="8488" width="6.140625" style="63" customWidth="1"/>
    <col min="8489" max="8705" width="9.140625" style="63"/>
    <col min="8706" max="8706" width="27.42578125" style="63" customWidth="1"/>
    <col min="8707" max="8710" width="5.5703125" style="63" customWidth="1"/>
    <col min="8711" max="8711" width="0" style="63" hidden="1" customWidth="1"/>
    <col min="8712" max="8712" width="5.28515625" style="63" customWidth="1"/>
    <col min="8713" max="8715" width="5.5703125" style="63" customWidth="1"/>
    <col min="8716" max="8716" width="0" style="63" hidden="1" customWidth="1"/>
    <col min="8717" max="8720" width="5.5703125" style="63" customWidth="1"/>
    <col min="8721" max="8721" width="6.28515625" style="63" customWidth="1"/>
    <col min="8722" max="8729" width="5.5703125" style="63" customWidth="1"/>
    <col min="8730" max="8731" width="6.140625" style="63" customWidth="1"/>
    <col min="8732" max="8743" width="5.5703125" style="63" customWidth="1"/>
    <col min="8744" max="8744" width="6.140625" style="63" customWidth="1"/>
    <col min="8745" max="8961" width="9.140625" style="63"/>
    <col min="8962" max="8962" width="27.42578125" style="63" customWidth="1"/>
    <col min="8963" max="8966" width="5.5703125" style="63" customWidth="1"/>
    <col min="8967" max="8967" width="0" style="63" hidden="1" customWidth="1"/>
    <col min="8968" max="8968" width="5.28515625" style="63" customWidth="1"/>
    <col min="8969" max="8971" width="5.5703125" style="63" customWidth="1"/>
    <col min="8972" max="8972" width="0" style="63" hidden="1" customWidth="1"/>
    <col min="8973" max="8976" width="5.5703125" style="63" customWidth="1"/>
    <col min="8977" max="8977" width="6.28515625" style="63" customWidth="1"/>
    <col min="8978" max="8985" width="5.5703125" style="63" customWidth="1"/>
    <col min="8986" max="8987" width="6.140625" style="63" customWidth="1"/>
    <col min="8988" max="8999" width="5.5703125" style="63" customWidth="1"/>
    <col min="9000" max="9000" width="6.140625" style="63" customWidth="1"/>
    <col min="9001" max="9217" width="9.140625" style="63"/>
    <col min="9218" max="9218" width="27.42578125" style="63" customWidth="1"/>
    <col min="9219" max="9222" width="5.5703125" style="63" customWidth="1"/>
    <col min="9223" max="9223" width="0" style="63" hidden="1" customWidth="1"/>
    <col min="9224" max="9224" width="5.28515625" style="63" customWidth="1"/>
    <col min="9225" max="9227" width="5.5703125" style="63" customWidth="1"/>
    <col min="9228" max="9228" width="0" style="63" hidden="1" customWidth="1"/>
    <col min="9229" max="9232" width="5.5703125" style="63" customWidth="1"/>
    <col min="9233" max="9233" width="6.28515625" style="63" customWidth="1"/>
    <col min="9234" max="9241" width="5.5703125" style="63" customWidth="1"/>
    <col min="9242" max="9243" width="6.140625" style="63" customWidth="1"/>
    <col min="9244" max="9255" width="5.5703125" style="63" customWidth="1"/>
    <col min="9256" max="9256" width="6.140625" style="63" customWidth="1"/>
    <col min="9257" max="9473" width="9.140625" style="63"/>
    <col min="9474" max="9474" width="27.42578125" style="63" customWidth="1"/>
    <col min="9475" max="9478" width="5.5703125" style="63" customWidth="1"/>
    <col min="9479" max="9479" width="0" style="63" hidden="1" customWidth="1"/>
    <col min="9480" max="9480" width="5.28515625" style="63" customWidth="1"/>
    <col min="9481" max="9483" width="5.5703125" style="63" customWidth="1"/>
    <col min="9484" max="9484" width="0" style="63" hidden="1" customWidth="1"/>
    <col min="9485" max="9488" width="5.5703125" style="63" customWidth="1"/>
    <col min="9489" max="9489" width="6.28515625" style="63" customWidth="1"/>
    <col min="9490" max="9497" width="5.5703125" style="63" customWidth="1"/>
    <col min="9498" max="9499" width="6.140625" style="63" customWidth="1"/>
    <col min="9500" max="9511" width="5.5703125" style="63" customWidth="1"/>
    <col min="9512" max="9512" width="6.140625" style="63" customWidth="1"/>
    <col min="9513" max="9729" width="9.140625" style="63"/>
    <col min="9730" max="9730" width="27.42578125" style="63" customWidth="1"/>
    <col min="9731" max="9734" width="5.5703125" style="63" customWidth="1"/>
    <col min="9735" max="9735" width="0" style="63" hidden="1" customWidth="1"/>
    <col min="9736" max="9736" width="5.28515625" style="63" customWidth="1"/>
    <col min="9737" max="9739" width="5.5703125" style="63" customWidth="1"/>
    <col min="9740" max="9740" width="0" style="63" hidden="1" customWidth="1"/>
    <col min="9741" max="9744" width="5.5703125" style="63" customWidth="1"/>
    <col min="9745" max="9745" width="6.28515625" style="63" customWidth="1"/>
    <col min="9746" max="9753" width="5.5703125" style="63" customWidth="1"/>
    <col min="9754" max="9755" width="6.140625" style="63" customWidth="1"/>
    <col min="9756" max="9767" width="5.5703125" style="63" customWidth="1"/>
    <col min="9768" max="9768" width="6.140625" style="63" customWidth="1"/>
    <col min="9769" max="9985" width="9.140625" style="63"/>
    <col min="9986" max="9986" width="27.42578125" style="63" customWidth="1"/>
    <col min="9987" max="9990" width="5.5703125" style="63" customWidth="1"/>
    <col min="9991" max="9991" width="0" style="63" hidden="1" customWidth="1"/>
    <col min="9992" max="9992" width="5.28515625" style="63" customWidth="1"/>
    <col min="9993" max="9995" width="5.5703125" style="63" customWidth="1"/>
    <col min="9996" max="9996" width="0" style="63" hidden="1" customWidth="1"/>
    <col min="9997" max="10000" width="5.5703125" style="63" customWidth="1"/>
    <col min="10001" max="10001" width="6.28515625" style="63" customWidth="1"/>
    <col min="10002" max="10009" width="5.5703125" style="63" customWidth="1"/>
    <col min="10010" max="10011" width="6.140625" style="63" customWidth="1"/>
    <col min="10012" max="10023" width="5.5703125" style="63" customWidth="1"/>
    <col min="10024" max="10024" width="6.140625" style="63" customWidth="1"/>
    <col min="10025" max="10241" width="9.140625" style="63"/>
    <col min="10242" max="10242" width="27.42578125" style="63" customWidth="1"/>
    <col min="10243" max="10246" width="5.5703125" style="63" customWidth="1"/>
    <col min="10247" max="10247" width="0" style="63" hidden="1" customWidth="1"/>
    <col min="10248" max="10248" width="5.28515625" style="63" customWidth="1"/>
    <col min="10249" max="10251" width="5.5703125" style="63" customWidth="1"/>
    <col min="10252" max="10252" width="0" style="63" hidden="1" customWidth="1"/>
    <col min="10253" max="10256" width="5.5703125" style="63" customWidth="1"/>
    <col min="10257" max="10257" width="6.28515625" style="63" customWidth="1"/>
    <col min="10258" max="10265" width="5.5703125" style="63" customWidth="1"/>
    <col min="10266" max="10267" width="6.140625" style="63" customWidth="1"/>
    <col min="10268" max="10279" width="5.5703125" style="63" customWidth="1"/>
    <col min="10280" max="10280" width="6.140625" style="63" customWidth="1"/>
    <col min="10281" max="10497" width="9.140625" style="63"/>
    <col min="10498" max="10498" width="27.42578125" style="63" customWidth="1"/>
    <col min="10499" max="10502" width="5.5703125" style="63" customWidth="1"/>
    <col min="10503" max="10503" width="0" style="63" hidden="1" customWidth="1"/>
    <col min="10504" max="10504" width="5.28515625" style="63" customWidth="1"/>
    <col min="10505" max="10507" width="5.5703125" style="63" customWidth="1"/>
    <col min="10508" max="10508" width="0" style="63" hidden="1" customWidth="1"/>
    <col min="10509" max="10512" width="5.5703125" style="63" customWidth="1"/>
    <col min="10513" max="10513" width="6.28515625" style="63" customWidth="1"/>
    <col min="10514" max="10521" width="5.5703125" style="63" customWidth="1"/>
    <col min="10522" max="10523" width="6.140625" style="63" customWidth="1"/>
    <col min="10524" max="10535" width="5.5703125" style="63" customWidth="1"/>
    <col min="10536" max="10536" width="6.140625" style="63" customWidth="1"/>
    <col min="10537" max="10753" width="9.140625" style="63"/>
    <col min="10754" max="10754" width="27.42578125" style="63" customWidth="1"/>
    <col min="10755" max="10758" width="5.5703125" style="63" customWidth="1"/>
    <col min="10759" max="10759" width="0" style="63" hidden="1" customWidth="1"/>
    <col min="10760" max="10760" width="5.28515625" style="63" customWidth="1"/>
    <col min="10761" max="10763" width="5.5703125" style="63" customWidth="1"/>
    <col min="10764" max="10764" width="0" style="63" hidden="1" customWidth="1"/>
    <col min="10765" max="10768" width="5.5703125" style="63" customWidth="1"/>
    <col min="10769" max="10769" width="6.28515625" style="63" customWidth="1"/>
    <col min="10770" max="10777" width="5.5703125" style="63" customWidth="1"/>
    <col min="10778" max="10779" width="6.140625" style="63" customWidth="1"/>
    <col min="10780" max="10791" width="5.5703125" style="63" customWidth="1"/>
    <col min="10792" max="10792" width="6.140625" style="63" customWidth="1"/>
    <col min="10793" max="11009" width="9.140625" style="63"/>
    <col min="11010" max="11010" width="27.42578125" style="63" customWidth="1"/>
    <col min="11011" max="11014" width="5.5703125" style="63" customWidth="1"/>
    <col min="11015" max="11015" width="0" style="63" hidden="1" customWidth="1"/>
    <col min="11016" max="11016" width="5.28515625" style="63" customWidth="1"/>
    <col min="11017" max="11019" width="5.5703125" style="63" customWidth="1"/>
    <col min="11020" max="11020" width="0" style="63" hidden="1" customWidth="1"/>
    <col min="11021" max="11024" width="5.5703125" style="63" customWidth="1"/>
    <col min="11025" max="11025" width="6.28515625" style="63" customWidth="1"/>
    <col min="11026" max="11033" width="5.5703125" style="63" customWidth="1"/>
    <col min="11034" max="11035" width="6.140625" style="63" customWidth="1"/>
    <col min="11036" max="11047" width="5.5703125" style="63" customWidth="1"/>
    <col min="11048" max="11048" width="6.140625" style="63" customWidth="1"/>
    <col min="11049" max="11265" width="9.140625" style="63"/>
    <col min="11266" max="11266" width="27.42578125" style="63" customWidth="1"/>
    <col min="11267" max="11270" width="5.5703125" style="63" customWidth="1"/>
    <col min="11271" max="11271" width="0" style="63" hidden="1" customWidth="1"/>
    <col min="11272" max="11272" width="5.28515625" style="63" customWidth="1"/>
    <col min="11273" max="11275" width="5.5703125" style="63" customWidth="1"/>
    <col min="11276" max="11276" width="0" style="63" hidden="1" customWidth="1"/>
    <col min="11277" max="11280" width="5.5703125" style="63" customWidth="1"/>
    <col min="11281" max="11281" width="6.28515625" style="63" customWidth="1"/>
    <col min="11282" max="11289" width="5.5703125" style="63" customWidth="1"/>
    <col min="11290" max="11291" width="6.140625" style="63" customWidth="1"/>
    <col min="11292" max="11303" width="5.5703125" style="63" customWidth="1"/>
    <col min="11304" max="11304" width="6.140625" style="63" customWidth="1"/>
    <col min="11305" max="11521" width="9.140625" style="63"/>
    <col min="11522" max="11522" width="27.42578125" style="63" customWidth="1"/>
    <col min="11523" max="11526" width="5.5703125" style="63" customWidth="1"/>
    <col min="11527" max="11527" width="0" style="63" hidden="1" customWidth="1"/>
    <col min="11528" max="11528" width="5.28515625" style="63" customWidth="1"/>
    <col min="11529" max="11531" width="5.5703125" style="63" customWidth="1"/>
    <col min="11532" max="11532" width="0" style="63" hidden="1" customWidth="1"/>
    <col min="11533" max="11536" width="5.5703125" style="63" customWidth="1"/>
    <col min="11537" max="11537" width="6.28515625" style="63" customWidth="1"/>
    <col min="11538" max="11545" width="5.5703125" style="63" customWidth="1"/>
    <col min="11546" max="11547" width="6.140625" style="63" customWidth="1"/>
    <col min="11548" max="11559" width="5.5703125" style="63" customWidth="1"/>
    <col min="11560" max="11560" width="6.140625" style="63" customWidth="1"/>
    <col min="11561" max="11777" width="9.140625" style="63"/>
    <col min="11778" max="11778" width="27.42578125" style="63" customWidth="1"/>
    <col min="11779" max="11782" width="5.5703125" style="63" customWidth="1"/>
    <col min="11783" max="11783" width="0" style="63" hidden="1" customWidth="1"/>
    <col min="11784" max="11784" width="5.28515625" style="63" customWidth="1"/>
    <col min="11785" max="11787" width="5.5703125" style="63" customWidth="1"/>
    <col min="11788" max="11788" width="0" style="63" hidden="1" customWidth="1"/>
    <col min="11789" max="11792" width="5.5703125" style="63" customWidth="1"/>
    <col min="11793" max="11793" width="6.28515625" style="63" customWidth="1"/>
    <col min="11794" max="11801" width="5.5703125" style="63" customWidth="1"/>
    <col min="11802" max="11803" width="6.140625" style="63" customWidth="1"/>
    <col min="11804" max="11815" width="5.5703125" style="63" customWidth="1"/>
    <col min="11816" max="11816" width="6.140625" style="63" customWidth="1"/>
    <col min="11817" max="12033" width="9.140625" style="63"/>
    <col min="12034" max="12034" width="27.42578125" style="63" customWidth="1"/>
    <col min="12035" max="12038" width="5.5703125" style="63" customWidth="1"/>
    <col min="12039" max="12039" width="0" style="63" hidden="1" customWidth="1"/>
    <col min="12040" max="12040" width="5.28515625" style="63" customWidth="1"/>
    <col min="12041" max="12043" width="5.5703125" style="63" customWidth="1"/>
    <col min="12044" max="12044" width="0" style="63" hidden="1" customWidth="1"/>
    <col min="12045" max="12048" width="5.5703125" style="63" customWidth="1"/>
    <col min="12049" max="12049" width="6.28515625" style="63" customWidth="1"/>
    <col min="12050" max="12057" width="5.5703125" style="63" customWidth="1"/>
    <col min="12058" max="12059" width="6.140625" style="63" customWidth="1"/>
    <col min="12060" max="12071" width="5.5703125" style="63" customWidth="1"/>
    <col min="12072" max="12072" width="6.140625" style="63" customWidth="1"/>
    <col min="12073" max="12289" width="9.140625" style="63"/>
    <col min="12290" max="12290" width="27.42578125" style="63" customWidth="1"/>
    <col min="12291" max="12294" width="5.5703125" style="63" customWidth="1"/>
    <col min="12295" max="12295" width="0" style="63" hidden="1" customWidth="1"/>
    <col min="12296" max="12296" width="5.28515625" style="63" customWidth="1"/>
    <col min="12297" max="12299" width="5.5703125" style="63" customWidth="1"/>
    <col min="12300" max="12300" width="0" style="63" hidden="1" customWidth="1"/>
    <col min="12301" max="12304" width="5.5703125" style="63" customWidth="1"/>
    <col min="12305" max="12305" width="6.28515625" style="63" customWidth="1"/>
    <col min="12306" max="12313" width="5.5703125" style="63" customWidth="1"/>
    <col min="12314" max="12315" width="6.140625" style="63" customWidth="1"/>
    <col min="12316" max="12327" width="5.5703125" style="63" customWidth="1"/>
    <col min="12328" max="12328" width="6.140625" style="63" customWidth="1"/>
    <col min="12329" max="12545" width="9.140625" style="63"/>
    <col min="12546" max="12546" width="27.42578125" style="63" customWidth="1"/>
    <col min="12547" max="12550" width="5.5703125" style="63" customWidth="1"/>
    <col min="12551" max="12551" width="0" style="63" hidden="1" customWidth="1"/>
    <col min="12552" max="12552" width="5.28515625" style="63" customWidth="1"/>
    <col min="12553" max="12555" width="5.5703125" style="63" customWidth="1"/>
    <col min="12556" max="12556" width="0" style="63" hidden="1" customWidth="1"/>
    <col min="12557" max="12560" width="5.5703125" style="63" customWidth="1"/>
    <col min="12561" max="12561" width="6.28515625" style="63" customWidth="1"/>
    <col min="12562" max="12569" width="5.5703125" style="63" customWidth="1"/>
    <col min="12570" max="12571" width="6.140625" style="63" customWidth="1"/>
    <col min="12572" max="12583" width="5.5703125" style="63" customWidth="1"/>
    <col min="12584" max="12584" width="6.140625" style="63" customWidth="1"/>
    <col min="12585" max="12801" width="9.140625" style="63"/>
    <col min="12802" max="12802" width="27.42578125" style="63" customWidth="1"/>
    <col min="12803" max="12806" width="5.5703125" style="63" customWidth="1"/>
    <col min="12807" max="12807" width="0" style="63" hidden="1" customWidth="1"/>
    <col min="12808" max="12808" width="5.28515625" style="63" customWidth="1"/>
    <col min="12809" max="12811" width="5.5703125" style="63" customWidth="1"/>
    <col min="12812" max="12812" width="0" style="63" hidden="1" customWidth="1"/>
    <col min="12813" max="12816" width="5.5703125" style="63" customWidth="1"/>
    <col min="12817" max="12817" width="6.28515625" style="63" customWidth="1"/>
    <col min="12818" max="12825" width="5.5703125" style="63" customWidth="1"/>
    <col min="12826" max="12827" width="6.140625" style="63" customWidth="1"/>
    <col min="12828" max="12839" width="5.5703125" style="63" customWidth="1"/>
    <col min="12840" max="12840" width="6.140625" style="63" customWidth="1"/>
    <col min="12841" max="13057" width="9.140625" style="63"/>
    <col min="13058" max="13058" width="27.42578125" style="63" customWidth="1"/>
    <col min="13059" max="13062" width="5.5703125" style="63" customWidth="1"/>
    <col min="13063" max="13063" width="0" style="63" hidden="1" customWidth="1"/>
    <col min="13064" max="13064" width="5.28515625" style="63" customWidth="1"/>
    <col min="13065" max="13067" width="5.5703125" style="63" customWidth="1"/>
    <col min="13068" max="13068" width="0" style="63" hidden="1" customWidth="1"/>
    <col min="13069" max="13072" width="5.5703125" style="63" customWidth="1"/>
    <col min="13073" max="13073" width="6.28515625" style="63" customWidth="1"/>
    <col min="13074" max="13081" width="5.5703125" style="63" customWidth="1"/>
    <col min="13082" max="13083" width="6.140625" style="63" customWidth="1"/>
    <col min="13084" max="13095" width="5.5703125" style="63" customWidth="1"/>
    <col min="13096" max="13096" width="6.140625" style="63" customWidth="1"/>
    <col min="13097" max="13313" width="9.140625" style="63"/>
    <col min="13314" max="13314" width="27.42578125" style="63" customWidth="1"/>
    <col min="13315" max="13318" width="5.5703125" style="63" customWidth="1"/>
    <col min="13319" max="13319" width="0" style="63" hidden="1" customWidth="1"/>
    <col min="13320" max="13320" width="5.28515625" style="63" customWidth="1"/>
    <col min="13321" max="13323" width="5.5703125" style="63" customWidth="1"/>
    <col min="13324" max="13324" width="0" style="63" hidden="1" customWidth="1"/>
    <col min="13325" max="13328" width="5.5703125" style="63" customWidth="1"/>
    <col min="13329" max="13329" width="6.28515625" style="63" customWidth="1"/>
    <col min="13330" max="13337" width="5.5703125" style="63" customWidth="1"/>
    <col min="13338" max="13339" width="6.140625" style="63" customWidth="1"/>
    <col min="13340" max="13351" width="5.5703125" style="63" customWidth="1"/>
    <col min="13352" max="13352" width="6.140625" style="63" customWidth="1"/>
    <col min="13353" max="13569" width="9.140625" style="63"/>
    <col min="13570" max="13570" width="27.42578125" style="63" customWidth="1"/>
    <col min="13571" max="13574" width="5.5703125" style="63" customWidth="1"/>
    <col min="13575" max="13575" width="0" style="63" hidden="1" customWidth="1"/>
    <col min="13576" max="13576" width="5.28515625" style="63" customWidth="1"/>
    <col min="13577" max="13579" width="5.5703125" style="63" customWidth="1"/>
    <col min="13580" max="13580" width="0" style="63" hidden="1" customWidth="1"/>
    <col min="13581" max="13584" width="5.5703125" style="63" customWidth="1"/>
    <col min="13585" max="13585" width="6.28515625" style="63" customWidth="1"/>
    <col min="13586" max="13593" width="5.5703125" style="63" customWidth="1"/>
    <col min="13594" max="13595" width="6.140625" style="63" customWidth="1"/>
    <col min="13596" max="13607" width="5.5703125" style="63" customWidth="1"/>
    <col min="13608" max="13608" width="6.140625" style="63" customWidth="1"/>
    <col min="13609" max="13825" width="9.140625" style="63"/>
    <col min="13826" max="13826" width="27.42578125" style="63" customWidth="1"/>
    <col min="13827" max="13830" width="5.5703125" style="63" customWidth="1"/>
    <col min="13831" max="13831" width="0" style="63" hidden="1" customWidth="1"/>
    <col min="13832" max="13832" width="5.28515625" style="63" customWidth="1"/>
    <col min="13833" max="13835" width="5.5703125" style="63" customWidth="1"/>
    <col min="13836" max="13836" width="0" style="63" hidden="1" customWidth="1"/>
    <col min="13837" max="13840" width="5.5703125" style="63" customWidth="1"/>
    <col min="13841" max="13841" width="6.28515625" style="63" customWidth="1"/>
    <col min="13842" max="13849" width="5.5703125" style="63" customWidth="1"/>
    <col min="13850" max="13851" width="6.140625" style="63" customWidth="1"/>
    <col min="13852" max="13863" width="5.5703125" style="63" customWidth="1"/>
    <col min="13864" max="13864" width="6.140625" style="63" customWidth="1"/>
    <col min="13865" max="14081" width="9.140625" style="63"/>
    <col min="14082" max="14082" width="27.42578125" style="63" customWidth="1"/>
    <col min="14083" max="14086" width="5.5703125" style="63" customWidth="1"/>
    <col min="14087" max="14087" width="0" style="63" hidden="1" customWidth="1"/>
    <col min="14088" max="14088" width="5.28515625" style="63" customWidth="1"/>
    <col min="14089" max="14091" width="5.5703125" style="63" customWidth="1"/>
    <col min="14092" max="14092" width="0" style="63" hidden="1" customWidth="1"/>
    <col min="14093" max="14096" width="5.5703125" style="63" customWidth="1"/>
    <col min="14097" max="14097" width="6.28515625" style="63" customWidth="1"/>
    <col min="14098" max="14105" width="5.5703125" style="63" customWidth="1"/>
    <col min="14106" max="14107" width="6.140625" style="63" customWidth="1"/>
    <col min="14108" max="14119" width="5.5703125" style="63" customWidth="1"/>
    <col min="14120" max="14120" width="6.140625" style="63" customWidth="1"/>
    <col min="14121" max="14337" width="9.140625" style="63"/>
    <col min="14338" max="14338" width="27.42578125" style="63" customWidth="1"/>
    <col min="14339" max="14342" width="5.5703125" style="63" customWidth="1"/>
    <col min="14343" max="14343" width="0" style="63" hidden="1" customWidth="1"/>
    <col min="14344" max="14344" width="5.28515625" style="63" customWidth="1"/>
    <col min="14345" max="14347" width="5.5703125" style="63" customWidth="1"/>
    <col min="14348" max="14348" width="0" style="63" hidden="1" customWidth="1"/>
    <col min="14349" max="14352" width="5.5703125" style="63" customWidth="1"/>
    <col min="14353" max="14353" width="6.28515625" style="63" customWidth="1"/>
    <col min="14354" max="14361" width="5.5703125" style="63" customWidth="1"/>
    <col min="14362" max="14363" width="6.140625" style="63" customWidth="1"/>
    <col min="14364" max="14375" width="5.5703125" style="63" customWidth="1"/>
    <col min="14376" max="14376" width="6.140625" style="63" customWidth="1"/>
    <col min="14377" max="14593" width="9.140625" style="63"/>
    <col min="14594" max="14594" width="27.42578125" style="63" customWidth="1"/>
    <col min="14595" max="14598" width="5.5703125" style="63" customWidth="1"/>
    <col min="14599" max="14599" width="0" style="63" hidden="1" customWidth="1"/>
    <col min="14600" max="14600" width="5.28515625" style="63" customWidth="1"/>
    <col min="14601" max="14603" width="5.5703125" style="63" customWidth="1"/>
    <col min="14604" max="14604" width="0" style="63" hidden="1" customWidth="1"/>
    <col min="14605" max="14608" width="5.5703125" style="63" customWidth="1"/>
    <col min="14609" max="14609" width="6.28515625" style="63" customWidth="1"/>
    <col min="14610" max="14617" width="5.5703125" style="63" customWidth="1"/>
    <col min="14618" max="14619" width="6.140625" style="63" customWidth="1"/>
    <col min="14620" max="14631" width="5.5703125" style="63" customWidth="1"/>
    <col min="14632" max="14632" width="6.140625" style="63" customWidth="1"/>
    <col min="14633" max="14849" width="9.140625" style="63"/>
    <col min="14850" max="14850" width="27.42578125" style="63" customWidth="1"/>
    <col min="14851" max="14854" width="5.5703125" style="63" customWidth="1"/>
    <col min="14855" max="14855" width="0" style="63" hidden="1" customWidth="1"/>
    <col min="14856" max="14856" width="5.28515625" style="63" customWidth="1"/>
    <col min="14857" max="14859" width="5.5703125" style="63" customWidth="1"/>
    <col min="14860" max="14860" width="0" style="63" hidden="1" customWidth="1"/>
    <col min="14861" max="14864" width="5.5703125" style="63" customWidth="1"/>
    <col min="14865" max="14865" width="6.28515625" style="63" customWidth="1"/>
    <col min="14866" max="14873" width="5.5703125" style="63" customWidth="1"/>
    <col min="14874" max="14875" width="6.140625" style="63" customWidth="1"/>
    <col min="14876" max="14887" width="5.5703125" style="63" customWidth="1"/>
    <col min="14888" max="14888" width="6.140625" style="63" customWidth="1"/>
    <col min="14889" max="15105" width="9.140625" style="63"/>
    <col min="15106" max="15106" width="27.42578125" style="63" customWidth="1"/>
    <col min="15107" max="15110" width="5.5703125" style="63" customWidth="1"/>
    <col min="15111" max="15111" width="0" style="63" hidden="1" customWidth="1"/>
    <col min="15112" max="15112" width="5.28515625" style="63" customWidth="1"/>
    <col min="15113" max="15115" width="5.5703125" style="63" customWidth="1"/>
    <col min="15116" max="15116" width="0" style="63" hidden="1" customWidth="1"/>
    <col min="15117" max="15120" width="5.5703125" style="63" customWidth="1"/>
    <col min="15121" max="15121" width="6.28515625" style="63" customWidth="1"/>
    <col min="15122" max="15129" width="5.5703125" style="63" customWidth="1"/>
    <col min="15130" max="15131" width="6.140625" style="63" customWidth="1"/>
    <col min="15132" max="15143" width="5.5703125" style="63" customWidth="1"/>
    <col min="15144" max="15144" width="6.140625" style="63" customWidth="1"/>
    <col min="15145" max="15361" width="9.140625" style="63"/>
    <col min="15362" max="15362" width="27.42578125" style="63" customWidth="1"/>
    <col min="15363" max="15366" width="5.5703125" style="63" customWidth="1"/>
    <col min="15367" max="15367" width="0" style="63" hidden="1" customWidth="1"/>
    <col min="15368" max="15368" width="5.28515625" style="63" customWidth="1"/>
    <col min="15369" max="15371" width="5.5703125" style="63" customWidth="1"/>
    <col min="15372" max="15372" width="0" style="63" hidden="1" customWidth="1"/>
    <col min="15373" max="15376" width="5.5703125" style="63" customWidth="1"/>
    <col min="15377" max="15377" width="6.28515625" style="63" customWidth="1"/>
    <col min="15378" max="15385" width="5.5703125" style="63" customWidth="1"/>
    <col min="15386" max="15387" width="6.140625" style="63" customWidth="1"/>
    <col min="15388" max="15399" width="5.5703125" style="63" customWidth="1"/>
    <col min="15400" max="15400" width="6.140625" style="63" customWidth="1"/>
    <col min="15401" max="15617" width="9.140625" style="63"/>
    <col min="15618" max="15618" width="27.42578125" style="63" customWidth="1"/>
    <col min="15619" max="15622" width="5.5703125" style="63" customWidth="1"/>
    <col min="15623" max="15623" width="0" style="63" hidden="1" customWidth="1"/>
    <col min="15624" max="15624" width="5.28515625" style="63" customWidth="1"/>
    <col min="15625" max="15627" width="5.5703125" style="63" customWidth="1"/>
    <col min="15628" max="15628" width="0" style="63" hidden="1" customWidth="1"/>
    <col min="15629" max="15632" width="5.5703125" style="63" customWidth="1"/>
    <col min="15633" max="15633" width="6.28515625" style="63" customWidth="1"/>
    <col min="15634" max="15641" width="5.5703125" style="63" customWidth="1"/>
    <col min="15642" max="15643" width="6.140625" style="63" customWidth="1"/>
    <col min="15644" max="15655" width="5.5703125" style="63" customWidth="1"/>
    <col min="15656" max="15656" width="6.140625" style="63" customWidth="1"/>
    <col min="15657" max="15873" width="9.140625" style="63"/>
    <col min="15874" max="15874" width="27.42578125" style="63" customWidth="1"/>
    <col min="15875" max="15878" width="5.5703125" style="63" customWidth="1"/>
    <col min="15879" max="15879" width="0" style="63" hidden="1" customWidth="1"/>
    <col min="15880" max="15880" width="5.28515625" style="63" customWidth="1"/>
    <col min="15881" max="15883" width="5.5703125" style="63" customWidth="1"/>
    <col min="15884" max="15884" width="0" style="63" hidden="1" customWidth="1"/>
    <col min="15885" max="15888" width="5.5703125" style="63" customWidth="1"/>
    <col min="15889" max="15889" width="6.28515625" style="63" customWidth="1"/>
    <col min="15890" max="15897" width="5.5703125" style="63" customWidth="1"/>
    <col min="15898" max="15899" width="6.140625" style="63" customWidth="1"/>
    <col min="15900" max="15911" width="5.5703125" style="63" customWidth="1"/>
    <col min="15912" max="15912" width="6.140625" style="63" customWidth="1"/>
    <col min="15913" max="16129" width="9.140625" style="63"/>
    <col min="16130" max="16130" width="27.42578125" style="63" customWidth="1"/>
    <col min="16131" max="16134" width="5.5703125" style="63" customWidth="1"/>
    <col min="16135" max="16135" width="0" style="63" hidden="1" customWidth="1"/>
    <col min="16136" max="16136" width="5.28515625" style="63" customWidth="1"/>
    <col min="16137" max="16139" width="5.5703125" style="63" customWidth="1"/>
    <col min="16140" max="16140" width="0" style="63" hidden="1" customWidth="1"/>
    <col min="16141" max="16144" width="5.5703125" style="63" customWidth="1"/>
    <col min="16145" max="16145" width="6.28515625" style="63" customWidth="1"/>
    <col min="16146" max="16153" width="5.5703125" style="63" customWidth="1"/>
    <col min="16154" max="16155" width="6.140625" style="63" customWidth="1"/>
    <col min="16156" max="16167" width="5.5703125" style="63" customWidth="1"/>
    <col min="16168" max="16168" width="6.140625" style="63" customWidth="1"/>
    <col min="16169" max="16384" width="9.140625" style="63"/>
  </cols>
  <sheetData>
    <row r="1" spans="2:40" ht="18.75" x14ac:dyDescent="0.3">
      <c r="B1" s="142" t="s">
        <v>73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</row>
    <row r="2" spans="2:40" ht="32.25" customHeight="1" x14ac:dyDescent="0.25"/>
    <row r="3" spans="2:40" ht="15" customHeight="1" x14ac:dyDescent="0.25">
      <c r="B3" s="141" t="s">
        <v>74</v>
      </c>
      <c r="C3" s="143" t="s">
        <v>75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1" t="s">
        <v>76</v>
      </c>
      <c r="S3" s="141"/>
      <c r="T3" s="141"/>
      <c r="U3" s="141"/>
      <c r="V3" s="141"/>
      <c r="W3" s="141"/>
      <c r="X3" s="141"/>
      <c r="Y3" s="141"/>
      <c r="Z3" s="141"/>
      <c r="AA3" s="141"/>
      <c r="AB3" s="143" t="s">
        <v>118</v>
      </c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</row>
    <row r="4" spans="2:40" ht="15" customHeight="1" x14ac:dyDescent="0.25">
      <c r="B4" s="141"/>
      <c r="C4" s="141" t="s">
        <v>38</v>
      </c>
      <c r="D4" s="141"/>
      <c r="E4" s="141"/>
      <c r="F4" s="141"/>
      <c r="G4" s="141"/>
      <c r="H4" s="141" t="s">
        <v>39</v>
      </c>
      <c r="I4" s="141"/>
      <c r="J4" s="141"/>
      <c r="K4" s="141"/>
      <c r="L4" s="141" t="s">
        <v>77</v>
      </c>
      <c r="M4" s="141" t="s">
        <v>69</v>
      </c>
      <c r="N4" s="141"/>
      <c r="O4" s="141"/>
      <c r="P4" s="141"/>
      <c r="Q4" s="141" t="s">
        <v>65</v>
      </c>
      <c r="R4" s="141" t="s">
        <v>38</v>
      </c>
      <c r="S4" s="141"/>
      <c r="T4" s="141"/>
      <c r="U4" s="141" t="s">
        <v>39</v>
      </c>
      <c r="V4" s="141"/>
      <c r="W4" s="141"/>
      <c r="X4" s="141" t="s">
        <v>69</v>
      </c>
      <c r="Y4" s="141"/>
      <c r="Z4" s="141"/>
      <c r="AA4" s="141" t="s">
        <v>65</v>
      </c>
      <c r="AB4" s="141" t="s">
        <v>119</v>
      </c>
      <c r="AC4" s="141"/>
      <c r="AD4" s="141"/>
      <c r="AE4" s="141"/>
      <c r="AF4" s="141" t="s">
        <v>120</v>
      </c>
      <c r="AG4" s="141"/>
      <c r="AH4" s="141"/>
      <c r="AI4" s="141"/>
      <c r="AJ4" s="141" t="s">
        <v>121</v>
      </c>
      <c r="AK4" s="141"/>
      <c r="AL4" s="141"/>
      <c r="AM4" s="141"/>
      <c r="AN4" s="141" t="s">
        <v>65</v>
      </c>
    </row>
    <row r="5" spans="2:40" ht="31.5" customHeight="1" x14ac:dyDescent="0.25">
      <c r="B5" s="141"/>
      <c r="C5" s="66" t="s">
        <v>78</v>
      </c>
      <c r="D5" s="66" t="s">
        <v>79</v>
      </c>
      <c r="E5" s="66" t="s">
        <v>80</v>
      </c>
      <c r="F5" s="66" t="s">
        <v>113</v>
      </c>
      <c r="G5" s="141" t="s">
        <v>81</v>
      </c>
      <c r="H5" s="66" t="s">
        <v>78</v>
      </c>
      <c r="I5" s="66" t="s">
        <v>79</v>
      </c>
      <c r="J5" s="66" t="s">
        <v>80</v>
      </c>
      <c r="K5" s="66" t="s">
        <v>113</v>
      </c>
      <c r="L5" s="141"/>
      <c r="M5" s="66" t="s">
        <v>78</v>
      </c>
      <c r="N5" s="66" t="s">
        <v>79</v>
      </c>
      <c r="O5" s="66" t="s">
        <v>80</v>
      </c>
      <c r="P5" s="66" t="s">
        <v>113</v>
      </c>
      <c r="Q5" s="141"/>
      <c r="R5" s="66" t="s">
        <v>113</v>
      </c>
      <c r="S5" s="66" t="s">
        <v>79</v>
      </c>
      <c r="T5" s="66" t="s">
        <v>113</v>
      </c>
      <c r="U5" s="66" t="s">
        <v>113</v>
      </c>
      <c r="V5" s="66" t="s">
        <v>79</v>
      </c>
      <c r="W5" s="66" t="s">
        <v>113</v>
      </c>
      <c r="X5" s="66" t="s">
        <v>113</v>
      </c>
      <c r="Y5" s="66" t="s">
        <v>79</v>
      </c>
      <c r="Z5" s="66" t="s">
        <v>113</v>
      </c>
      <c r="AA5" s="141"/>
      <c r="AB5" s="66" t="s">
        <v>78</v>
      </c>
      <c r="AC5" s="66" t="s">
        <v>79</v>
      </c>
      <c r="AD5" s="66" t="s">
        <v>80</v>
      </c>
      <c r="AE5" s="66" t="s">
        <v>113</v>
      </c>
      <c r="AF5" s="66" t="s">
        <v>78</v>
      </c>
      <c r="AG5" s="66" t="s">
        <v>79</v>
      </c>
      <c r="AH5" s="66" t="s">
        <v>80</v>
      </c>
      <c r="AI5" s="66" t="s">
        <v>113</v>
      </c>
      <c r="AJ5" s="66" t="s">
        <v>78</v>
      </c>
      <c r="AK5" s="66" t="s">
        <v>79</v>
      </c>
      <c r="AL5" s="66" t="s">
        <v>80</v>
      </c>
      <c r="AM5" s="66" t="s">
        <v>113</v>
      </c>
      <c r="AN5" s="141"/>
    </row>
    <row r="6" spans="2:40" x14ac:dyDescent="0.25">
      <c r="B6" s="67" t="s">
        <v>95</v>
      </c>
      <c r="C6" s="68">
        <v>173</v>
      </c>
      <c r="D6" s="68">
        <v>66</v>
      </c>
      <c r="E6" s="68">
        <v>1</v>
      </c>
      <c r="F6" s="69">
        <v>240</v>
      </c>
      <c r="G6" s="70" t="s">
        <v>95</v>
      </c>
      <c r="H6" s="68">
        <v>82</v>
      </c>
      <c r="I6" s="68">
        <v>41</v>
      </c>
      <c r="J6" s="68"/>
      <c r="K6" s="69">
        <v>123</v>
      </c>
      <c r="L6" s="70" t="s">
        <v>95</v>
      </c>
      <c r="M6" s="68">
        <v>46</v>
      </c>
      <c r="N6" s="68">
        <v>30</v>
      </c>
      <c r="O6" s="68"/>
      <c r="P6" s="69">
        <v>76</v>
      </c>
      <c r="Q6" s="71">
        <f t="shared" ref="Q6:Q17" si="0">F6+K6+P6</f>
        <v>439</v>
      </c>
      <c r="R6" s="72">
        <v>240</v>
      </c>
      <c r="S6" s="72"/>
      <c r="T6" s="72">
        <v>240</v>
      </c>
      <c r="U6" s="72">
        <v>122</v>
      </c>
      <c r="V6" s="72">
        <v>1</v>
      </c>
      <c r="W6" s="72">
        <v>123</v>
      </c>
      <c r="X6" s="72">
        <v>76</v>
      </c>
      <c r="Y6" s="72"/>
      <c r="Z6" s="72">
        <v>76</v>
      </c>
      <c r="AA6" s="71">
        <f t="shared" ref="AA6:AA17" si="1">T6+W6+Z6</f>
        <v>439</v>
      </c>
      <c r="AB6" s="72"/>
      <c r="AC6" s="72"/>
      <c r="AD6" s="72"/>
      <c r="AE6" s="72">
        <f t="shared" ref="AE6:AE17" si="2">SUM(AB6:AD6)</f>
        <v>0</v>
      </c>
      <c r="AF6" s="72">
        <v>41</v>
      </c>
      <c r="AG6" s="72">
        <v>5</v>
      </c>
      <c r="AH6" s="72">
        <v>2</v>
      </c>
      <c r="AI6" s="72">
        <f t="shared" ref="AI6:AI17" si="3">SUM(AF6:AH6)</f>
        <v>48</v>
      </c>
      <c r="AJ6" s="72">
        <v>17</v>
      </c>
      <c r="AK6" s="72">
        <v>5</v>
      </c>
      <c r="AL6" s="72">
        <v>2</v>
      </c>
      <c r="AM6" s="72">
        <f t="shared" ref="AM6:AM17" si="4">SUM(AJ6:AL6)</f>
        <v>24</v>
      </c>
      <c r="AN6" s="70">
        <f t="shared" ref="AN6:AN17" si="5">AE6+AI6+AM6</f>
        <v>72</v>
      </c>
    </row>
    <row r="7" spans="2:40" x14ac:dyDescent="0.25">
      <c r="B7" s="67" t="s">
        <v>96</v>
      </c>
      <c r="C7" s="68">
        <v>24</v>
      </c>
      <c r="D7" s="68">
        <v>4</v>
      </c>
      <c r="E7" s="68"/>
      <c r="F7" s="69">
        <v>28</v>
      </c>
      <c r="G7" s="70" t="s">
        <v>96</v>
      </c>
      <c r="H7" s="68">
        <v>28</v>
      </c>
      <c r="I7" s="68">
        <v>5</v>
      </c>
      <c r="J7" s="68"/>
      <c r="K7" s="69">
        <v>33</v>
      </c>
      <c r="L7" s="70" t="s">
        <v>96</v>
      </c>
      <c r="M7" s="68">
        <v>20</v>
      </c>
      <c r="N7" s="68">
        <v>13</v>
      </c>
      <c r="O7" s="68">
        <v>1</v>
      </c>
      <c r="P7" s="69">
        <v>34</v>
      </c>
      <c r="Q7" s="71">
        <f t="shared" si="0"/>
        <v>95</v>
      </c>
      <c r="R7" s="72">
        <v>27</v>
      </c>
      <c r="S7" s="72">
        <v>1</v>
      </c>
      <c r="T7" s="72">
        <v>28</v>
      </c>
      <c r="U7" s="72">
        <v>33</v>
      </c>
      <c r="V7" s="72"/>
      <c r="W7" s="72">
        <v>33</v>
      </c>
      <c r="X7" s="72">
        <v>34</v>
      </c>
      <c r="Y7" s="72"/>
      <c r="Z7" s="72">
        <v>34</v>
      </c>
      <c r="AA7" s="71">
        <f t="shared" si="1"/>
        <v>95</v>
      </c>
      <c r="AB7" s="72">
        <v>25</v>
      </c>
      <c r="AC7" s="72">
        <v>2</v>
      </c>
      <c r="AD7" s="72">
        <v>1</v>
      </c>
      <c r="AE7" s="72">
        <f t="shared" si="2"/>
        <v>28</v>
      </c>
      <c r="AF7" s="72">
        <v>13</v>
      </c>
      <c r="AG7" s="72">
        <v>2</v>
      </c>
      <c r="AH7" s="72">
        <v>3</v>
      </c>
      <c r="AI7" s="72">
        <f t="shared" si="3"/>
        <v>18</v>
      </c>
      <c r="AJ7" s="72">
        <v>8</v>
      </c>
      <c r="AK7" s="72"/>
      <c r="AL7" s="72"/>
      <c r="AM7" s="72">
        <f t="shared" si="4"/>
        <v>8</v>
      </c>
      <c r="AN7" s="70">
        <f t="shared" si="5"/>
        <v>54</v>
      </c>
    </row>
    <row r="8" spans="2:40" x14ac:dyDescent="0.25">
      <c r="B8" s="67" t="s">
        <v>97</v>
      </c>
      <c r="C8" s="68">
        <v>53</v>
      </c>
      <c r="D8" s="68">
        <v>42</v>
      </c>
      <c r="E8" s="68"/>
      <c r="F8" s="69">
        <v>95</v>
      </c>
      <c r="G8" s="70" t="s">
        <v>97</v>
      </c>
      <c r="H8" s="68">
        <v>32</v>
      </c>
      <c r="I8" s="68">
        <v>14</v>
      </c>
      <c r="J8" s="68"/>
      <c r="K8" s="69">
        <v>46</v>
      </c>
      <c r="L8" s="70" t="s">
        <v>97</v>
      </c>
      <c r="M8" s="68">
        <v>36</v>
      </c>
      <c r="N8" s="68">
        <v>11</v>
      </c>
      <c r="O8" s="68">
        <v>2</v>
      </c>
      <c r="P8" s="69">
        <v>49</v>
      </c>
      <c r="Q8" s="71">
        <f t="shared" si="0"/>
        <v>190</v>
      </c>
      <c r="R8" s="72">
        <v>94</v>
      </c>
      <c r="S8" s="72">
        <v>1</v>
      </c>
      <c r="T8" s="72">
        <v>95</v>
      </c>
      <c r="U8" s="72">
        <v>46</v>
      </c>
      <c r="V8" s="72"/>
      <c r="W8" s="72">
        <v>46</v>
      </c>
      <c r="X8" s="72">
        <v>49</v>
      </c>
      <c r="Y8" s="72"/>
      <c r="Z8" s="72">
        <v>49</v>
      </c>
      <c r="AA8" s="71">
        <f t="shared" si="1"/>
        <v>190</v>
      </c>
      <c r="AB8" s="72">
        <v>87</v>
      </c>
      <c r="AC8" s="72"/>
      <c r="AD8" s="72">
        <v>8</v>
      </c>
      <c r="AE8" s="72">
        <f t="shared" si="2"/>
        <v>95</v>
      </c>
      <c r="AF8" s="72">
        <v>11</v>
      </c>
      <c r="AG8" s="72">
        <v>2</v>
      </c>
      <c r="AH8" s="72">
        <v>3</v>
      </c>
      <c r="AI8" s="72">
        <f t="shared" si="3"/>
        <v>16</v>
      </c>
      <c r="AJ8" s="72">
        <v>7</v>
      </c>
      <c r="AK8" s="72">
        <v>1</v>
      </c>
      <c r="AL8" s="72"/>
      <c r="AM8" s="72">
        <f t="shared" si="4"/>
        <v>8</v>
      </c>
      <c r="AN8" s="70">
        <f t="shared" si="5"/>
        <v>119</v>
      </c>
    </row>
    <row r="9" spans="2:40" x14ac:dyDescent="0.25">
      <c r="B9" s="67" t="s">
        <v>100</v>
      </c>
      <c r="C9" s="68">
        <v>37</v>
      </c>
      <c r="D9" s="68">
        <v>23</v>
      </c>
      <c r="E9" s="68"/>
      <c r="F9" s="69">
        <v>60</v>
      </c>
      <c r="G9" s="70" t="s">
        <v>100</v>
      </c>
      <c r="H9" s="68">
        <v>16</v>
      </c>
      <c r="I9" s="68">
        <v>8</v>
      </c>
      <c r="J9" s="68">
        <v>1</v>
      </c>
      <c r="K9" s="69">
        <v>25</v>
      </c>
      <c r="L9" s="70" t="s">
        <v>100</v>
      </c>
      <c r="M9" s="68">
        <v>12</v>
      </c>
      <c r="N9" s="68">
        <v>6</v>
      </c>
      <c r="O9" s="68"/>
      <c r="P9" s="69">
        <v>18</v>
      </c>
      <c r="Q9" s="71">
        <f t="shared" si="0"/>
        <v>103</v>
      </c>
      <c r="R9" s="72">
        <v>60</v>
      </c>
      <c r="S9" s="72"/>
      <c r="T9" s="72">
        <v>60</v>
      </c>
      <c r="U9" s="72">
        <v>24</v>
      </c>
      <c r="V9" s="72">
        <v>1</v>
      </c>
      <c r="W9" s="72">
        <v>25</v>
      </c>
      <c r="X9" s="72">
        <v>18</v>
      </c>
      <c r="Y9" s="72"/>
      <c r="Z9" s="72">
        <v>18</v>
      </c>
      <c r="AA9" s="71">
        <f t="shared" si="1"/>
        <v>103</v>
      </c>
      <c r="AB9" s="72">
        <v>45</v>
      </c>
      <c r="AC9" s="72"/>
      <c r="AD9" s="72">
        <v>15</v>
      </c>
      <c r="AE9" s="72">
        <f t="shared" si="2"/>
        <v>60</v>
      </c>
      <c r="AF9" s="72">
        <v>10</v>
      </c>
      <c r="AG9" s="72">
        <v>3</v>
      </c>
      <c r="AH9" s="72"/>
      <c r="AI9" s="72">
        <f t="shared" si="3"/>
        <v>13</v>
      </c>
      <c r="AJ9" s="72">
        <v>5</v>
      </c>
      <c r="AK9" s="72">
        <v>3</v>
      </c>
      <c r="AL9" s="72">
        <v>2</v>
      </c>
      <c r="AM9" s="72">
        <f t="shared" si="4"/>
        <v>10</v>
      </c>
      <c r="AN9" s="70">
        <f t="shared" si="5"/>
        <v>83</v>
      </c>
    </row>
    <row r="10" spans="2:40" ht="30" x14ac:dyDescent="0.25">
      <c r="B10" s="67" t="s">
        <v>94</v>
      </c>
      <c r="C10" s="68">
        <v>24</v>
      </c>
      <c r="D10" s="68">
        <v>10</v>
      </c>
      <c r="E10" s="68"/>
      <c r="F10" s="69">
        <v>34</v>
      </c>
      <c r="G10" s="70" t="s">
        <v>94</v>
      </c>
      <c r="H10" s="68">
        <v>27</v>
      </c>
      <c r="I10" s="68">
        <v>21</v>
      </c>
      <c r="J10" s="68">
        <v>1</v>
      </c>
      <c r="K10" s="69">
        <v>49</v>
      </c>
      <c r="L10" s="70" t="s">
        <v>94</v>
      </c>
      <c r="M10" s="68">
        <v>41</v>
      </c>
      <c r="N10" s="68">
        <v>14</v>
      </c>
      <c r="O10" s="68"/>
      <c r="P10" s="69">
        <v>55</v>
      </c>
      <c r="Q10" s="71">
        <f t="shared" si="0"/>
        <v>138</v>
      </c>
      <c r="R10" s="72">
        <v>34</v>
      </c>
      <c r="S10" s="72"/>
      <c r="T10" s="72">
        <v>34</v>
      </c>
      <c r="U10" s="72">
        <v>49</v>
      </c>
      <c r="V10" s="72"/>
      <c r="W10" s="72">
        <v>49</v>
      </c>
      <c r="X10" s="72">
        <v>55</v>
      </c>
      <c r="Y10" s="72"/>
      <c r="Z10" s="72">
        <v>55</v>
      </c>
      <c r="AA10" s="71">
        <f t="shared" si="1"/>
        <v>138</v>
      </c>
      <c r="AB10" s="72"/>
      <c r="AC10" s="72"/>
      <c r="AD10" s="72"/>
      <c r="AE10" s="72">
        <f t="shared" si="2"/>
        <v>0</v>
      </c>
      <c r="AF10" s="72">
        <v>7</v>
      </c>
      <c r="AG10" s="72"/>
      <c r="AH10" s="72">
        <v>2</v>
      </c>
      <c r="AI10" s="72">
        <f t="shared" si="3"/>
        <v>9</v>
      </c>
      <c r="AJ10" s="72">
        <v>13</v>
      </c>
      <c r="AK10" s="72"/>
      <c r="AL10" s="72">
        <v>3</v>
      </c>
      <c r="AM10" s="72">
        <f t="shared" si="4"/>
        <v>16</v>
      </c>
      <c r="AN10" s="70">
        <f t="shared" si="5"/>
        <v>25</v>
      </c>
    </row>
    <row r="11" spans="2:40" x14ac:dyDescent="0.25">
      <c r="B11" s="67" t="s">
        <v>85</v>
      </c>
      <c r="C11" s="68">
        <v>6</v>
      </c>
      <c r="D11" s="68">
        <v>6</v>
      </c>
      <c r="E11" s="68">
        <v>1</v>
      </c>
      <c r="F11" s="69">
        <v>13</v>
      </c>
      <c r="G11" s="70" t="s">
        <v>85</v>
      </c>
      <c r="H11" s="68">
        <v>31</v>
      </c>
      <c r="I11" s="68">
        <v>14</v>
      </c>
      <c r="J11" s="68"/>
      <c r="K11" s="69">
        <v>45</v>
      </c>
      <c r="L11" s="70" t="s">
        <v>85</v>
      </c>
      <c r="M11" s="68">
        <v>23</v>
      </c>
      <c r="N11" s="68">
        <v>14</v>
      </c>
      <c r="O11" s="68"/>
      <c r="P11" s="69">
        <v>37</v>
      </c>
      <c r="Q11" s="71">
        <f t="shared" si="0"/>
        <v>95</v>
      </c>
      <c r="R11" s="72">
        <v>13</v>
      </c>
      <c r="S11" s="72"/>
      <c r="T11" s="72">
        <v>13</v>
      </c>
      <c r="U11" s="72">
        <v>45</v>
      </c>
      <c r="V11" s="72"/>
      <c r="W11" s="72">
        <v>45</v>
      </c>
      <c r="X11" s="72">
        <v>37</v>
      </c>
      <c r="Y11" s="72"/>
      <c r="Z11" s="72">
        <v>37</v>
      </c>
      <c r="AA11" s="71">
        <f t="shared" si="1"/>
        <v>95</v>
      </c>
      <c r="AB11" s="72"/>
      <c r="AC11" s="72"/>
      <c r="AD11" s="72"/>
      <c r="AE11" s="72">
        <f t="shared" si="2"/>
        <v>0</v>
      </c>
      <c r="AF11" s="72">
        <v>5</v>
      </c>
      <c r="AG11" s="72"/>
      <c r="AH11" s="72">
        <v>1</v>
      </c>
      <c r="AI11" s="72">
        <f t="shared" si="3"/>
        <v>6</v>
      </c>
      <c r="AJ11" s="72">
        <v>3</v>
      </c>
      <c r="AK11" s="72">
        <v>1</v>
      </c>
      <c r="AL11" s="72">
        <v>1</v>
      </c>
      <c r="AM11" s="72">
        <f t="shared" si="4"/>
        <v>5</v>
      </c>
      <c r="AN11" s="70">
        <f t="shared" si="5"/>
        <v>11</v>
      </c>
    </row>
    <row r="12" spans="2:40" ht="30" x14ac:dyDescent="0.25">
      <c r="B12" s="67" t="s">
        <v>98</v>
      </c>
      <c r="C12" s="68">
        <v>61</v>
      </c>
      <c r="D12" s="68">
        <v>36</v>
      </c>
      <c r="E12" s="68">
        <v>1</v>
      </c>
      <c r="F12" s="69">
        <v>98</v>
      </c>
      <c r="G12" s="70" t="s">
        <v>98</v>
      </c>
      <c r="H12" s="68">
        <v>93</v>
      </c>
      <c r="I12" s="68">
        <v>39</v>
      </c>
      <c r="J12" s="68"/>
      <c r="K12" s="69">
        <v>132</v>
      </c>
      <c r="L12" s="70" t="s">
        <v>98</v>
      </c>
      <c r="M12" s="68">
        <v>40</v>
      </c>
      <c r="N12" s="68">
        <v>21</v>
      </c>
      <c r="O12" s="68"/>
      <c r="P12" s="69">
        <v>61</v>
      </c>
      <c r="Q12" s="71">
        <f t="shared" si="0"/>
        <v>291</v>
      </c>
      <c r="R12" s="72">
        <v>97</v>
      </c>
      <c r="S12" s="72">
        <v>1</v>
      </c>
      <c r="T12" s="72">
        <v>98</v>
      </c>
      <c r="U12" s="72">
        <v>132</v>
      </c>
      <c r="V12" s="72"/>
      <c r="W12" s="72">
        <v>132</v>
      </c>
      <c r="X12" s="72">
        <v>61</v>
      </c>
      <c r="Y12" s="72"/>
      <c r="Z12" s="72">
        <v>61</v>
      </c>
      <c r="AA12" s="71">
        <f t="shared" si="1"/>
        <v>291</v>
      </c>
      <c r="AB12" s="72"/>
      <c r="AC12" s="72"/>
      <c r="AD12" s="72"/>
      <c r="AE12" s="72">
        <f t="shared" si="2"/>
        <v>0</v>
      </c>
      <c r="AF12" s="72">
        <v>27</v>
      </c>
      <c r="AG12" s="72">
        <v>3</v>
      </c>
      <c r="AH12" s="72">
        <v>2</v>
      </c>
      <c r="AI12" s="72">
        <f t="shared" si="3"/>
        <v>32</v>
      </c>
      <c r="AJ12" s="72">
        <v>15</v>
      </c>
      <c r="AK12" s="72"/>
      <c r="AL12" s="72">
        <v>2</v>
      </c>
      <c r="AM12" s="72">
        <f t="shared" si="4"/>
        <v>17</v>
      </c>
      <c r="AN12" s="70">
        <f t="shared" si="5"/>
        <v>49</v>
      </c>
    </row>
    <row r="13" spans="2:40" ht="30" x14ac:dyDescent="0.25">
      <c r="B13" s="67" t="s">
        <v>99</v>
      </c>
      <c r="C13" s="68">
        <v>20</v>
      </c>
      <c r="D13" s="68">
        <v>14</v>
      </c>
      <c r="E13" s="68">
        <v>1</v>
      </c>
      <c r="F13" s="69">
        <v>35</v>
      </c>
      <c r="G13" s="70" t="s">
        <v>99</v>
      </c>
      <c r="H13" s="68">
        <v>25</v>
      </c>
      <c r="I13" s="68">
        <v>9</v>
      </c>
      <c r="J13" s="68"/>
      <c r="K13" s="69">
        <v>34</v>
      </c>
      <c r="L13" s="70" t="s">
        <v>99</v>
      </c>
      <c r="M13" s="68">
        <v>33</v>
      </c>
      <c r="N13" s="68">
        <v>12</v>
      </c>
      <c r="O13" s="68"/>
      <c r="P13" s="69">
        <v>45</v>
      </c>
      <c r="Q13" s="71">
        <f t="shared" si="0"/>
        <v>114</v>
      </c>
      <c r="R13" s="72">
        <v>35</v>
      </c>
      <c r="S13" s="72"/>
      <c r="T13" s="72">
        <v>35</v>
      </c>
      <c r="U13" s="72">
        <v>34</v>
      </c>
      <c r="V13" s="72"/>
      <c r="W13" s="72">
        <v>34</v>
      </c>
      <c r="X13" s="72">
        <v>45</v>
      </c>
      <c r="Y13" s="72"/>
      <c r="Z13" s="72">
        <v>45</v>
      </c>
      <c r="AA13" s="71">
        <f t="shared" si="1"/>
        <v>114</v>
      </c>
      <c r="AB13" s="72"/>
      <c r="AC13" s="72"/>
      <c r="AD13" s="72"/>
      <c r="AE13" s="72">
        <f t="shared" si="2"/>
        <v>0</v>
      </c>
      <c r="AF13" s="72">
        <v>6</v>
      </c>
      <c r="AG13" s="72"/>
      <c r="AH13" s="72"/>
      <c r="AI13" s="72">
        <f t="shared" si="3"/>
        <v>6</v>
      </c>
      <c r="AJ13" s="72">
        <v>6</v>
      </c>
      <c r="AK13" s="72">
        <v>1</v>
      </c>
      <c r="AL13" s="72">
        <v>1</v>
      </c>
      <c r="AM13" s="72">
        <f t="shared" si="4"/>
        <v>8</v>
      </c>
      <c r="AN13" s="70">
        <f t="shared" si="5"/>
        <v>14</v>
      </c>
    </row>
    <row r="14" spans="2:40" ht="30" x14ac:dyDescent="0.25">
      <c r="B14" s="67" t="s">
        <v>91</v>
      </c>
      <c r="C14" s="68">
        <v>16</v>
      </c>
      <c r="D14" s="68">
        <v>9</v>
      </c>
      <c r="E14" s="68"/>
      <c r="F14" s="69">
        <v>25</v>
      </c>
      <c r="G14" s="70" t="s">
        <v>91</v>
      </c>
      <c r="H14" s="68">
        <v>22</v>
      </c>
      <c r="I14" s="68">
        <v>12</v>
      </c>
      <c r="J14" s="68"/>
      <c r="K14" s="69">
        <v>34</v>
      </c>
      <c r="L14" s="70" t="s">
        <v>91</v>
      </c>
      <c r="M14" s="68">
        <v>22</v>
      </c>
      <c r="N14" s="68">
        <v>11</v>
      </c>
      <c r="O14" s="68"/>
      <c r="P14" s="69">
        <v>33</v>
      </c>
      <c r="Q14" s="71">
        <f t="shared" si="0"/>
        <v>92</v>
      </c>
      <c r="R14" s="72">
        <v>25</v>
      </c>
      <c r="S14" s="72"/>
      <c r="T14" s="72">
        <v>25</v>
      </c>
      <c r="U14" s="72">
        <v>34</v>
      </c>
      <c r="V14" s="72"/>
      <c r="W14" s="72">
        <v>34</v>
      </c>
      <c r="X14" s="72">
        <v>33</v>
      </c>
      <c r="Y14" s="72"/>
      <c r="Z14" s="72">
        <v>33</v>
      </c>
      <c r="AA14" s="71">
        <f t="shared" si="1"/>
        <v>92</v>
      </c>
      <c r="AB14" s="72"/>
      <c r="AC14" s="72"/>
      <c r="AD14" s="72"/>
      <c r="AE14" s="72">
        <f t="shared" si="2"/>
        <v>0</v>
      </c>
      <c r="AF14" s="72">
        <v>4</v>
      </c>
      <c r="AG14" s="72"/>
      <c r="AH14" s="72">
        <v>1</v>
      </c>
      <c r="AI14" s="72">
        <f t="shared" si="3"/>
        <v>5</v>
      </c>
      <c r="AJ14" s="72">
        <v>8</v>
      </c>
      <c r="AK14" s="72">
        <v>2</v>
      </c>
      <c r="AL14" s="72"/>
      <c r="AM14" s="72">
        <f t="shared" si="4"/>
        <v>10</v>
      </c>
      <c r="AN14" s="70">
        <f t="shared" si="5"/>
        <v>15</v>
      </c>
    </row>
    <row r="15" spans="2:40" x14ac:dyDescent="0.25">
      <c r="B15" s="67" t="s">
        <v>106</v>
      </c>
      <c r="C15" s="68">
        <v>2</v>
      </c>
      <c r="D15" s="68">
        <v>4</v>
      </c>
      <c r="E15" s="68">
        <v>1</v>
      </c>
      <c r="F15" s="69">
        <v>7</v>
      </c>
      <c r="G15" s="70" t="s">
        <v>106</v>
      </c>
      <c r="H15" s="68">
        <v>7</v>
      </c>
      <c r="I15" s="68">
        <v>1</v>
      </c>
      <c r="J15" s="68"/>
      <c r="K15" s="69">
        <v>8</v>
      </c>
      <c r="L15" s="70" t="s">
        <v>106</v>
      </c>
      <c r="M15" s="68">
        <v>5</v>
      </c>
      <c r="N15" s="68">
        <v>7</v>
      </c>
      <c r="O15" s="68"/>
      <c r="P15" s="69">
        <v>12</v>
      </c>
      <c r="Q15" s="71">
        <f t="shared" si="0"/>
        <v>27</v>
      </c>
      <c r="R15" s="72">
        <v>7</v>
      </c>
      <c r="S15" s="72"/>
      <c r="T15" s="72">
        <v>7</v>
      </c>
      <c r="U15" s="72">
        <v>8</v>
      </c>
      <c r="V15" s="72"/>
      <c r="W15" s="72">
        <v>8</v>
      </c>
      <c r="X15" s="72">
        <v>11</v>
      </c>
      <c r="Y15" s="72">
        <v>1</v>
      </c>
      <c r="Z15" s="72">
        <v>12</v>
      </c>
      <c r="AA15" s="71">
        <f t="shared" si="1"/>
        <v>27</v>
      </c>
      <c r="AB15" s="72">
        <v>1</v>
      </c>
      <c r="AC15" s="72">
        <v>5</v>
      </c>
      <c r="AD15" s="72">
        <v>1</v>
      </c>
      <c r="AE15" s="72">
        <f t="shared" si="2"/>
        <v>7</v>
      </c>
      <c r="AF15" s="72">
        <v>6</v>
      </c>
      <c r="AG15" s="72">
        <v>1</v>
      </c>
      <c r="AH15" s="72">
        <v>1</v>
      </c>
      <c r="AI15" s="72">
        <f t="shared" si="3"/>
        <v>8</v>
      </c>
      <c r="AJ15" s="72">
        <v>8</v>
      </c>
      <c r="AK15" s="72"/>
      <c r="AL15" s="72"/>
      <c r="AM15" s="72">
        <f t="shared" si="4"/>
        <v>8</v>
      </c>
      <c r="AN15" s="70">
        <f t="shared" si="5"/>
        <v>23</v>
      </c>
    </row>
    <row r="16" spans="2:40" x14ac:dyDescent="0.25">
      <c r="B16" s="67" t="s">
        <v>107</v>
      </c>
      <c r="C16" s="68">
        <v>3</v>
      </c>
      <c r="D16" s="68">
        <v>1</v>
      </c>
      <c r="E16" s="68"/>
      <c r="F16" s="69">
        <v>4</v>
      </c>
      <c r="G16" s="70" t="s">
        <v>107</v>
      </c>
      <c r="H16" s="68">
        <v>9</v>
      </c>
      <c r="I16" s="68">
        <v>2</v>
      </c>
      <c r="J16" s="68"/>
      <c r="K16" s="69">
        <v>11</v>
      </c>
      <c r="L16" s="70" t="s">
        <v>107</v>
      </c>
      <c r="M16" s="68">
        <v>6</v>
      </c>
      <c r="N16" s="68">
        <v>3</v>
      </c>
      <c r="O16" s="68"/>
      <c r="P16" s="69">
        <v>9</v>
      </c>
      <c r="Q16" s="71">
        <f t="shared" si="0"/>
        <v>24</v>
      </c>
      <c r="R16" s="72">
        <v>4</v>
      </c>
      <c r="S16" s="72"/>
      <c r="T16" s="72">
        <v>4</v>
      </c>
      <c r="U16" s="72">
        <v>11</v>
      </c>
      <c r="V16" s="72"/>
      <c r="W16" s="72">
        <v>11</v>
      </c>
      <c r="X16" s="72">
        <v>9</v>
      </c>
      <c r="Y16" s="72"/>
      <c r="Z16" s="72">
        <v>9</v>
      </c>
      <c r="AA16" s="71">
        <f t="shared" si="1"/>
        <v>24</v>
      </c>
      <c r="AB16" s="72">
        <v>2</v>
      </c>
      <c r="AC16" s="72">
        <v>2</v>
      </c>
      <c r="AD16" s="72"/>
      <c r="AE16" s="72">
        <f t="shared" si="2"/>
        <v>4</v>
      </c>
      <c r="AF16" s="72">
        <v>9</v>
      </c>
      <c r="AG16" s="72"/>
      <c r="AH16" s="72"/>
      <c r="AI16" s="72">
        <f t="shared" si="3"/>
        <v>9</v>
      </c>
      <c r="AJ16" s="72">
        <v>8</v>
      </c>
      <c r="AK16" s="72"/>
      <c r="AL16" s="72">
        <v>1</v>
      </c>
      <c r="AM16" s="72">
        <f t="shared" si="4"/>
        <v>9</v>
      </c>
      <c r="AN16" s="70">
        <f t="shared" si="5"/>
        <v>22</v>
      </c>
    </row>
    <row r="17" spans="2:40" x14ac:dyDescent="0.25">
      <c r="B17" s="67" t="s">
        <v>105</v>
      </c>
      <c r="C17" s="68">
        <v>19</v>
      </c>
      <c r="D17" s="68">
        <v>9</v>
      </c>
      <c r="E17" s="68"/>
      <c r="F17" s="69">
        <v>28</v>
      </c>
      <c r="G17" s="70" t="s">
        <v>105</v>
      </c>
      <c r="H17" s="68">
        <v>7</v>
      </c>
      <c r="I17" s="68">
        <v>13</v>
      </c>
      <c r="J17" s="68"/>
      <c r="K17" s="69">
        <v>20</v>
      </c>
      <c r="L17" s="70" t="s">
        <v>105</v>
      </c>
      <c r="M17" s="68">
        <v>7</v>
      </c>
      <c r="N17" s="68">
        <v>10</v>
      </c>
      <c r="O17" s="68"/>
      <c r="P17" s="69">
        <v>17</v>
      </c>
      <c r="Q17" s="71">
        <f t="shared" si="0"/>
        <v>65</v>
      </c>
      <c r="R17" s="72">
        <v>28</v>
      </c>
      <c r="S17" s="72"/>
      <c r="T17" s="72">
        <v>28</v>
      </c>
      <c r="U17" s="72">
        <v>20</v>
      </c>
      <c r="V17" s="72"/>
      <c r="W17" s="72">
        <v>20</v>
      </c>
      <c r="X17" s="72">
        <v>17</v>
      </c>
      <c r="Y17" s="72"/>
      <c r="Z17" s="72">
        <v>17</v>
      </c>
      <c r="AA17" s="71">
        <f t="shared" si="1"/>
        <v>65</v>
      </c>
      <c r="AB17" s="72">
        <v>27</v>
      </c>
      <c r="AC17" s="72">
        <v>1</v>
      </c>
      <c r="AD17" s="72"/>
      <c r="AE17" s="72">
        <f t="shared" si="2"/>
        <v>28</v>
      </c>
      <c r="AF17" s="72">
        <v>7</v>
      </c>
      <c r="AG17" s="72">
        <v>2</v>
      </c>
      <c r="AH17" s="72"/>
      <c r="AI17" s="72">
        <f t="shared" si="3"/>
        <v>9</v>
      </c>
      <c r="AJ17" s="72">
        <v>6</v>
      </c>
      <c r="AK17" s="72">
        <v>2</v>
      </c>
      <c r="AL17" s="72"/>
      <c r="AM17" s="72">
        <f t="shared" si="4"/>
        <v>8</v>
      </c>
      <c r="AN17" s="70">
        <f t="shared" si="5"/>
        <v>45</v>
      </c>
    </row>
    <row r="18" spans="2:40" s="75" customFormat="1" x14ac:dyDescent="0.25">
      <c r="B18" s="73" t="s">
        <v>108</v>
      </c>
      <c r="C18" s="74">
        <f>SUM(C6:C17)</f>
        <v>438</v>
      </c>
      <c r="D18" s="74">
        <f t="shared" ref="D18:AN18" si="6">SUM(D6:D17)</f>
        <v>224</v>
      </c>
      <c r="E18" s="74">
        <f t="shared" si="6"/>
        <v>5</v>
      </c>
      <c r="F18" s="74">
        <f t="shared" si="6"/>
        <v>667</v>
      </c>
      <c r="G18" s="74">
        <f t="shared" si="6"/>
        <v>0</v>
      </c>
      <c r="H18" s="74">
        <f t="shared" si="6"/>
        <v>379</v>
      </c>
      <c r="I18" s="74">
        <f t="shared" si="6"/>
        <v>179</v>
      </c>
      <c r="J18" s="74">
        <f t="shared" si="6"/>
        <v>2</v>
      </c>
      <c r="K18" s="74">
        <f t="shared" si="6"/>
        <v>560</v>
      </c>
      <c r="L18" s="74">
        <f t="shared" si="6"/>
        <v>0</v>
      </c>
      <c r="M18" s="74">
        <f t="shared" si="6"/>
        <v>291</v>
      </c>
      <c r="N18" s="74">
        <f t="shared" si="6"/>
        <v>152</v>
      </c>
      <c r="O18" s="74">
        <f t="shared" si="6"/>
        <v>3</v>
      </c>
      <c r="P18" s="74">
        <f t="shared" si="6"/>
        <v>446</v>
      </c>
      <c r="Q18" s="74">
        <f t="shared" si="6"/>
        <v>1673</v>
      </c>
      <c r="R18" s="74">
        <f t="shared" si="6"/>
        <v>664</v>
      </c>
      <c r="S18" s="74">
        <f t="shared" si="6"/>
        <v>3</v>
      </c>
      <c r="T18" s="74">
        <f t="shared" si="6"/>
        <v>667</v>
      </c>
      <c r="U18" s="74">
        <f t="shared" si="6"/>
        <v>558</v>
      </c>
      <c r="V18" s="74">
        <f t="shared" si="6"/>
        <v>2</v>
      </c>
      <c r="W18" s="74">
        <f t="shared" si="6"/>
        <v>560</v>
      </c>
      <c r="X18" s="74">
        <f t="shared" si="6"/>
        <v>445</v>
      </c>
      <c r="Y18" s="74">
        <f t="shared" si="6"/>
        <v>1</v>
      </c>
      <c r="Z18" s="74">
        <f t="shared" si="6"/>
        <v>446</v>
      </c>
      <c r="AA18" s="74">
        <f t="shared" si="6"/>
        <v>1673</v>
      </c>
      <c r="AB18" s="74">
        <f t="shared" si="6"/>
        <v>187</v>
      </c>
      <c r="AC18" s="74">
        <f t="shared" si="6"/>
        <v>10</v>
      </c>
      <c r="AD18" s="74">
        <f t="shared" si="6"/>
        <v>25</v>
      </c>
      <c r="AE18" s="74">
        <f t="shared" si="6"/>
        <v>222</v>
      </c>
      <c r="AF18" s="74">
        <f t="shared" si="6"/>
        <v>146</v>
      </c>
      <c r="AG18" s="74">
        <f t="shared" si="6"/>
        <v>18</v>
      </c>
      <c r="AH18" s="74">
        <f t="shared" si="6"/>
        <v>15</v>
      </c>
      <c r="AI18" s="74">
        <f t="shared" si="6"/>
        <v>179</v>
      </c>
      <c r="AJ18" s="74">
        <f t="shared" si="6"/>
        <v>104</v>
      </c>
      <c r="AK18" s="74">
        <f t="shared" si="6"/>
        <v>15</v>
      </c>
      <c r="AL18" s="74">
        <f t="shared" si="6"/>
        <v>12</v>
      </c>
      <c r="AM18" s="74">
        <f t="shared" si="6"/>
        <v>131</v>
      </c>
      <c r="AN18" s="74">
        <f t="shared" si="6"/>
        <v>532</v>
      </c>
    </row>
    <row r="19" spans="2:40" ht="30" x14ac:dyDescent="0.25">
      <c r="B19" s="67" t="s">
        <v>88</v>
      </c>
      <c r="C19" s="68">
        <v>62</v>
      </c>
      <c r="D19" s="68">
        <v>30</v>
      </c>
      <c r="E19" s="68">
        <v>1</v>
      </c>
      <c r="F19" s="69">
        <v>93</v>
      </c>
      <c r="G19" s="70" t="s">
        <v>88</v>
      </c>
      <c r="H19" s="68">
        <v>42</v>
      </c>
      <c r="I19" s="68">
        <v>20</v>
      </c>
      <c r="J19" s="68">
        <v>1</v>
      </c>
      <c r="K19" s="69">
        <v>63</v>
      </c>
      <c r="L19" s="70" t="s">
        <v>88</v>
      </c>
      <c r="M19" s="68">
        <v>39</v>
      </c>
      <c r="N19" s="68">
        <v>15</v>
      </c>
      <c r="O19" s="68"/>
      <c r="P19" s="69">
        <v>54</v>
      </c>
      <c r="Q19" s="71">
        <f>F19+K19+P19</f>
        <v>210</v>
      </c>
      <c r="R19" s="72">
        <v>93</v>
      </c>
      <c r="S19" s="72"/>
      <c r="T19" s="72">
        <v>93</v>
      </c>
      <c r="U19" s="72">
        <v>63</v>
      </c>
      <c r="V19" s="72"/>
      <c r="W19" s="72">
        <v>63</v>
      </c>
      <c r="X19" s="72">
        <v>54</v>
      </c>
      <c r="Y19" s="72"/>
      <c r="Z19" s="72">
        <v>54</v>
      </c>
      <c r="AA19" s="71">
        <f>T19+W19+Z19</f>
        <v>210</v>
      </c>
      <c r="AB19" s="72">
        <v>65</v>
      </c>
      <c r="AC19" s="72">
        <v>21</v>
      </c>
      <c r="AD19" s="72">
        <v>7</v>
      </c>
      <c r="AE19" s="72">
        <f>SUM(AB19:AD19)</f>
        <v>93</v>
      </c>
      <c r="AF19" s="72">
        <v>4</v>
      </c>
      <c r="AG19" s="72">
        <v>1</v>
      </c>
      <c r="AH19" s="72">
        <v>2</v>
      </c>
      <c r="AI19" s="72">
        <f>SUM(AF19:AH19)</f>
        <v>7</v>
      </c>
      <c r="AJ19" s="72">
        <v>7</v>
      </c>
      <c r="AK19" s="72"/>
      <c r="AL19" s="72">
        <v>1</v>
      </c>
      <c r="AM19" s="72">
        <f>SUM(AJ19:AL19)</f>
        <v>8</v>
      </c>
      <c r="AN19" s="70">
        <f>AE19+AI19+AM19</f>
        <v>108</v>
      </c>
    </row>
    <row r="20" spans="2:40" x14ac:dyDescent="0.25">
      <c r="B20" s="67" t="s">
        <v>101</v>
      </c>
      <c r="C20" s="68"/>
      <c r="D20" s="68">
        <v>2</v>
      </c>
      <c r="E20" s="68"/>
      <c r="F20" s="69">
        <v>2</v>
      </c>
      <c r="G20" s="70" t="s">
        <v>101</v>
      </c>
      <c r="H20" s="68">
        <v>2</v>
      </c>
      <c r="I20" s="68">
        <v>1</v>
      </c>
      <c r="J20" s="68"/>
      <c r="K20" s="69">
        <v>3</v>
      </c>
      <c r="L20" s="70" t="s">
        <v>101</v>
      </c>
      <c r="M20" s="68">
        <v>5</v>
      </c>
      <c r="N20" s="68">
        <v>4</v>
      </c>
      <c r="O20" s="68"/>
      <c r="P20" s="69">
        <v>9</v>
      </c>
      <c r="Q20" s="71">
        <f>F20+K20+P20</f>
        <v>14</v>
      </c>
      <c r="R20" s="72">
        <v>2</v>
      </c>
      <c r="S20" s="72"/>
      <c r="T20" s="72">
        <v>2</v>
      </c>
      <c r="U20" s="72">
        <v>3</v>
      </c>
      <c r="V20" s="72"/>
      <c r="W20" s="72">
        <v>3</v>
      </c>
      <c r="X20" s="72">
        <v>8</v>
      </c>
      <c r="Y20" s="72">
        <v>1</v>
      </c>
      <c r="Z20" s="72">
        <v>9</v>
      </c>
      <c r="AA20" s="71">
        <f>T20+W20+Z20</f>
        <v>14</v>
      </c>
      <c r="AB20" s="72">
        <v>1</v>
      </c>
      <c r="AC20" s="72">
        <v>1</v>
      </c>
      <c r="AD20" s="72"/>
      <c r="AE20" s="72">
        <f>SUM(AB20:AD20)</f>
        <v>2</v>
      </c>
      <c r="AF20" s="72">
        <v>1</v>
      </c>
      <c r="AG20" s="72"/>
      <c r="AH20" s="72">
        <v>1</v>
      </c>
      <c r="AI20" s="72">
        <f>SUM(AF20:AH20)</f>
        <v>2</v>
      </c>
      <c r="AJ20" s="72">
        <v>1</v>
      </c>
      <c r="AK20" s="72">
        <v>2</v>
      </c>
      <c r="AL20" s="72"/>
      <c r="AM20" s="72">
        <f>SUM(AJ20:AL20)</f>
        <v>3</v>
      </c>
      <c r="AN20" s="70">
        <f>AE20+AI20+AM20</f>
        <v>7</v>
      </c>
    </row>
    <row r="21" spans="2:40" ht="30" x14ac:dyDescent="0.25">
      <c r="B21" s="67" t="s">
        <v>89</v>
      </c>
      <c r="C21" s="68">
        <v>22</v>
      </c>
      <c r="D21" s="68">
        <v>13</v>
      </c>
      <c r="E21" s="68"/>
      <c r="F21" s="69">
        <v>35</v>
      </c>
      <c r="G21" s="70" t="s">
        <v>89</v>
      </c>
      <c r="H21" s="68">
        <v>27</v>
      </c>
      <c r="I21" s="68">
        <v>19</v>
      </c>
      <c r="J21" s="68">
        <v>1</v>
      </c>
      <c r="K21" s="69">
        <v>47</v>
      </c>
      <c r="L21" s="70" t="s">
        <v>89</v>
      </c>
      <c r="M21" s="68">
        <v>29</v>
      </c>
      <c r="N21" s="68">
        <v>19</v>
      </c>
      <c r="O21" s="68">
        <v>1</v>
      </c>
      <c r="P21" s="69">
        <v>49</v>
      </c>
      <c r="Q21" s="71">
        <f>F21+K21+P21</f>
        <v>131</v>
      </c>
      <c r="R21" s="72">
        <v>35</v>
      </c>
      <c r="S21" s="72"/>
      <c r="T21" s="72">
        <v>35</v>
      </c>
      <c r="U21" s="72">
        <v>47</v>
      </c>
      <c r="V21" s="72"/>
      <c r="W21" s="72">
        <v>47</v>
      </c>
      <c r="X21" s="72">
        <v>49</v>
      </c>
      <c r="Y21" s="72"/>
      <c r="Z21" s="72">
        <v>49</v>
      </c>
      <c r="AA21" s="71">
        <f>T21+W21+Z21</f>
        <v>131</v>
      </c>
      <c r="AB21" s="72"/>
      <c r="AC21" s="72"/>
      <c r="AD21" s="72"/>
      <c r="AE21" s="72">
        <f>SUM(AB21:AD21)</f>
        <v>0</v>
      </c>
      <c r="AF21" s="72">
        <v>18</v>
      </c>
      <c r="AG21" s="72">
        <v>4</v>
      </c>
      <c r="AH21" s="72"/>
      <c r="AI21" s="72">
        <f>SUM(AF21:AH21)</f>
        <v>22</v>
      </c>
      <c r="AJ21" s="72">
        <v>13</v>
      </c>
      <c r="AK21" s="72">
        <v>2</v>
      </c>
      <c r="AL21" s="72">
        <v>2</v>
      </c>
      <c r="AM21" s="72">
        <f>SUM(AJ21:AL21)</f>
        <v>17</v>
      </c>
      <c r="AN21" s="70">
        <f>AE21+AI21+AM21</f>
        <v>39</v>
      </c>
    </row>
    <row r="22" spans="2:40" ht="30" x14ac:dyDescent="0.25">
      <c r="B22" s="67" t="s">
        <v>87</v>
      </c>
      <c r="C22" s="68">
        <v>14</v>
      </c>
      <c r="D22" s="68">
        <v>7</v>
      </c>
      <c r="E22" s="68"/>
      <c r="F22" s="69">
        <v>21</v>
      </c>
      <c r="G22" s="70" t="s">
        <v>87</v>
      </c>
      <c r="H22" s="68">
        <v>16</v>
      </c>
      <c r="I22" s="68">
        <v>15</v>
      </c>
      <c r="J22" s="68"/>
      <c r="K22" s="69">
        <v>31</v>
      </c>
      <c r="L22" s="70" t="s">
        <v>87</v>
      </c>
      <c r="M22" s="68">
        <v>18</v>
      </c>
      <c r="N22" s="68">
        <v>13</v>
      </c>
      <c r="O22" s="68">
        <v>1</v>
      </c>
      <c r="P22" s="69">
        <v>32</v>
      </c>
      <c r="Q22" s="71">
        <f>F22+K22+P22</f>
        <v>84</v>
      </c>
      <c r="R22" s="72">
        <v>21</v>
      </c>
      <c r="S22" s="72"/>
      <c r="T22" s="72">
        <v>21</v>
      </c>
      <c r="U22" s="72">
        <v>31</v>
      </c>
      <c r="V22" s="72"/>
      <c r="W22" s="72">
        <v>31</v>
      </c>
      <c r="X22" s="72">
        <v>32</v>
      </c>
      <c r="Y22" s="72"/>
      <c r="Z22" s="72">
        <v>32</v>
      </c>
      <c r="AA22" s="71">
        <f>T22+W22+Z22</f>
        <v>84</v>
      </c>
      <c r="AB22" s="72"/>
      <c r="AC22" s="72"/>
      <c r="AD22" s="72"/>
      <c r="AE22" s="72">
        <f>SUM(AB22:AD22)</f>
        <v>0</v>
      </c>
      <c r="AF22" s="72">
        <v>7</v>
      </c>
      <c r="AG22" s="72"/>
      <c r="AH22" s="72">
        <v>1</v>
      </c>
      <c r="AI22" s="72">
        <f>SUM(AF22:AH22)</f>
        <v>8</v>
      </c>
      <c r="AJ22" s="72">
        <v>3</v>
      </c>
      <c r="AK22" s="72">
        <v>2</v>
      </c>
      <c r="AL22" s="72">
        <v>1</v>
      </c>
      <c r="AM22" s="72">
        <f>SUM(AJ22:AL22)</f>
        <v>6</v>
      </c>
      <c r="AN22" s="70">
        <f>AE22+AI22+AM22</f>
        <v>14</v>
      </c>
    </row>
    <row r="23" spans="2:40" s="75" customFormat="1" x14ac:dyDescent="0.25">
      <c r="B23" s="73" t="s">
        <v>109</v>
      </c>
      <c r="C23" s="74">
        <f>SUM(C19:C22)</f>
        <v>98</v>
      </c>
      <c r="D23" s="74">
        <f t="shared" ref="D23:AN23" si="7">SUM(D19:D22)</f>
        <v>52</v>
      </c>
      <c r="E23" s="74">
        <f t="shared" si="7"/>
        <v>1</v>
      </c>
      <c r="F23" s="74">
        <f t="shared" si="7"/>
        <v>151</v>
      </c>
      <c r="G23" s="74">
        <f t="shared" si="7"/>
        <v>0</v>
      </c>
      <c r="H23" s="74">
        <f t="shared" si="7"/>
        <v>87</v>
      </c>
      <c r="I23" s="74">
        <f t="shared" si="7"/>
        <v>55</v>
      </c>
      <c r="J23" s="74">
        <f t="shared" si="7"/>
        <v>2</v>
      </c>
      <c r="K23" s="74">
        <f t="shared" si="7"/>
        <v>144</v>
      </c>
      <c r="L23" s="74">
        <f t="shared" si="7"/>
        <v>0</v>
      </c>
      <c r="M23" s="74">
        <f t="shared" si="7"/>
        <v>91</v>
      </c>
      <c r="N23" s="74">
        <f t="shared" si="7"/>
        <v>51</v>
      </c>
      <c r="O23" s="74">
        <f t="shared" si="7"/>
        <v>2</v>
      </c>
      <c r="P23" s="74">
        <f t="shared" si="7"/>
        <v>144</v>
      </c>
      <c r="Q23" s="74">
        <f t="shared" si="7"/>
        <v>439</v>
      </c>
      <c r="R23" s="74">
        <f t="shared" si="7"/>
        <v>151</v>
      </c>
      <c r="S23" s="74">
        <f t="shared" si="7"/>
        <v>0</v>
      </c>
      <c r="T23" s="74">
        <f t="shared" si="7"/>
        <v>151</v>
      </c>
      <c r="U23" s="74">
        <f t="shared" si="7"/>
        <v>144</v>
      </c>
      <c r="V23" s="74">
        <f t="shared" si="7"/>
        <v>0</v>
      </c>
      <c r="W23" s="74">
        <f t="shared" si="7"/>
        <v>144</v>
      </c>
      <c r="X23" s="74">
        <f t="shared" si="7"/>
        <v>143</v>
      </c>
      <c r="Y23" s="74">
        <f t="shared" si="7"/>
        <v>1</v>
      </c>
      <c r="Z23" s="74">
        <f t="shared" si="7"/>
        <v>144</v>
      </c>
      <c r="AA23" s="74">
        <f t="shared" si="7"/>
        <v>439</v>
      </c>
      <c r="AB23" s="74">
        <f t="shared" si="7"/>
        <v>66</v>
      </c>
      <c r="AC23" s="74">
        <f t="shared" si="7"/>
        <v>22</v>
      </c>
      <c r="AD23" s="74">
        <f t="shared" si="7"/>
        <v>7</v>
      </c>
      <c r="AE23" s="74">
        <f t="shared" si="7"/>
        <v>95</v>
      </c>
      <c r="AF23" s="74">
        <f t="shared" si="7"/>
        <v>30</v>
      </c>
      <c r="AG23" s="74">
        <f t="shared" si="7"/>
        <v>5</v>
      </c>
      <c r="AH23" s="74">
        <f t="shared" si="7"/>
        <v>4</v>
      </c>
      <c r="AI23" s="74">
        <f t="shared" si="7"/>
        <v>39</v>
      </c>
      <c r="AJ23" s="74">
        <f t="shared" si="7"/>
        <v>24</v>
      </c>
      <c r="AK23" s="74">
        <f t="shared" si="7"/>
        <v>6</v>
      </c>
      <c r="AL23" s="74">
        <f t="shared" si="7"/>
        <v>4</v>
      </c>
      <c r="AM23" s="74">
        <f t="shared" si="7"/>
        <v>34</v>
      </c>
      <c r="AN23" s="74">
        <f t="shared" si="7"/>
        <v>168</v>
      </c>
    </row>
    <row r="24" spans="2:40" x14ac:dyDescent="0.25">
      <c r="B24" s="67" t="s">
        <v>104</v>
      </c>
      <c r="C24" s="68"/>
      <c r="D24" s="68"/>
      <c r="E24" s="68"/>
      <c r="F24" s="69"/>
      <c r="G24" s="70" t="s">
        <v>104</v>
      </c>
      <c r="H24" s="68">
        <v>1</v>
      </c>
      <c r="I24" s="68">
        <v>2</v>
      </c>
      <c r="J24" s="68"/>
      <c r="K24" s="69">
        <v>3</v>
      </c>
      <c r="L24" s="70" t="s">
        <v>104</v>
      </c>
      <c r="M24" s="68">
        <v>3</v>
      </c>
      <c r="N24" s="68">
        <v>3</v>
      </c>
      <c r="O24" s="68"/>
      <c r="P24" s="69">
        <v>6</v>
      </c>
      <c r="Q24" s="71">
        <f>F24+K24+P24</f>
        <v>9</v>
      </c>
      <c r="R24" s="72"/>
      <c r="S24" s="72"/>
      <c r="T24" s="72"/>
      <c r="U24" s="72">
        <v>2</v>
      </c>
      <c r="V24" s="72">
        <v>1</v>
      </c>
      <c r="W24" s="72">
        <v>3</v>
      </c>
      <c r="X24" s="72">
        <v>6</v>
      </c>
      <c r="Y24" s="72"/>
      <c r="Z24" s="72">
        <v>6</v>
      </c>
      <c r="AA24" s="71">
        <f>T24+W24+Z24</f>
        <v>9</v>
      </c>
      <c r="AB24" s="72"/>
      <c r="AC24" s="72"/>
      <c r="AD24" s="72"/>
      <c r="AE24" s="72">
        <f>SUM(AB24:AD24)</f>
        <v>0</v>
      </c>
      <c r="AF24" s="72"/>
      <c r="AG24" s="72"/>
      <c r="AH24" s="72"/>
      <c r="AI24" s="72">
        <f>SUM(AF24:AH24)</f>
        <v>0</v>
      </c>
      <c r="AJ24" s="72">
        <v>1</v>
      </c>
      <c r="AK24" s="72"/>
      <c r="AL24" s="72"/>
      <c r="AM24" s="72">
        <f>SUM(AJ24:AL24)</f>
        <v>1</v>
      </c>
      <c r="AN24" s="70">
        <f>AE24+AI24+AM24</f>
        <v>1</v>
      </c>
    </row>
    <row r="25" spans="2:40" x14ac:dyDescent="0.25">
      <c r="B25" s="67" t="s">
        <v>90</v>
      </c>
      <c r="C25" s="68">
        <v>24</v>
      </c>
      <c r="D25" s="68">
        <v>3</v>
      </c>
      <c r="E25" s="68"/>
      <c r="F25" s="69">
        <v>27</v>
      </c>
      <c r="G25" s="70" t="s">
        <v>90</v>
      </c>
      <c r="H25" s="68">
        <v>40</v>
      </c>
      <c r="I25" s="68">
        <v>4</v>
      </c>
      <c r="J25" s="68"/>
      <c r="K25" s="69">
        <v>44</v>
      </c>
      <c r="L25" s="70" t="s">
        <v>90</v>
      </c>
      <c r="M25" s="68">
        <v>22</v>
      </c>
      <c r="N25" s="68">
        <v>10</v>
      </c>
      <c r="O25" s="68"/>
      <c r="P25" s="69">
        <v>32</v>
      </c>
      <c r="Q25" s="71">
        <f>F25+K25+P25</f>
        <v>103</v>
      </c>
      <c r="R25" s="72">
        <v>25</v>
      </c>
      <c r="S25" s="72">
        <v>2</v>
      </c>
      <c r="T25" s="72">
        <v>27</v>
      </c>
      <c r="U25" s="72">
        <v>43</v>
      </c>
      <c r="V25" s="72">
        <v>1</v>
      </c>
      <c r="W25" s="72">
        <v>44</v>
      </c>
      <c r="X25" s="72">
        <v>32</v>
      </c>
      <c r="Y25" s="72"/>
      <c r="Z25" s="72">
        <v>32</v>
      </c>
      <c r="AA25" s="71">
        <f>T25+W25+Z25</f>
        <v>103</v>
      </c>
      <c r="AB25" s="72">
        <v>15</v>
      </c>
      <c r="AC25" s="72">
        <v>8</v>
      </c>
      <c r="AD25" s="72">
        <v>4</v>
      </c>
      <c r="AE25" s="72">
        <f>SUM(AB25:AD25)</f>
        <v>27</v>
      </c>
      <c r="AF25" s="72">
        <v>16</v>
      </c>
      <c r="AG25" s="72"/>
      <c r="AH25" s="72"/>
      <c r="AI25" s="72">
        <f>SUM(AF25:AH25)</f>
        <v>16</v>
      </c>
      <c r="AJ25" s="72">
        <v>7</v>
      </c>
      <c r="AK25" s="72">
        <v>2</v>
      </c>
      <c r="AL25" s="72">
        <v>2</v>
      </c>
      <c r="AM25" s="72">
        <f>SUM(AJ25:AL25)</f>
        <v>11</v>
      </c>
      <c r="AN25" s="70">
        <f>AE25+AI25+AM25</f>
        <v>54</v>
      </c>
    </row>
    <row r="26" spans="2:40" x14ac:dyDescent="0.25">
      <c r="B26" s="67" t="s">
        <v>82</v>
      </c>
      <c r="C26" s="68">
        <v>7</v>
      </c>
      <c r="D26" s="68"/>
      <c r="E26" s="68"/>
      <c r="F26" s="69">
        <v>7</v>
      </c>
      <c r="G26" s="70" t="s">
        <v>82</v>
      </c>
      <c r="H26" s="68">
        <v>11</v>
      </c>
      <c r="I26" s="68">
        <v>5</v>
      </c>
      <c r="J26" s="68"/>
      <c r="K26" s="69">
        <v>16</v>
      </c>
      <c r="L26" s="70" t="s">
        <v>82</v>
      </c>
      <c r="M26" s="68">
        <v>15</v>
      </c>
      <c r="N26" s="68">
        <v>2</v>
      </c>
      <c r="O26" s="68"/>
      <c r="P26" s="69">
        <v>17</v>
      </c>
      <c r="Q26" s="71">
        <f>F26+K26+P26</f>
        <v>40</v>
      </c>
      <c r="R26" s="72">
        <v>7</v>
      </c>
      <c r="S26" s="72"/>
      <c r="T26" s="72">
        <v>7</v>
      </c>
      <c r="U26" s="72">
        <v>16</v>
      </c>
      <c r="V26" s="72"/>
      <c r="W26" s="72">
        <v>16</v>
      </c>
      <c r="X26" s="72">
        <v>17</v>
      </c>
      <c r="Y26" s="72"/>
      <c r="Z26" s="72">
        <v>17</v>
      </c>
      <c r="AA26" s="71">
        <f>T26+W26+Z26</f>
        <v>40</v>
      </c>
      <c r="AB26" s="72"/>
      <c r="AC26" s="72"/>
      <c r="AD26" s="72"/>
      <c r="AE26" s="72">
        <f>SUM(AB26:AD26)</f>
        <v>0</v>
      </c>
      <c r="AF26" s="72">
        <v>4</v>
      </c>
      <c r="AG26" s="72">
        <v>1</v>
      </c>
      <c r="AH26" s="72"/>
      <c r="AI26" s="72">
        <f>SUM(AF26:AH26)</f>
        <v>5</v>
      </c>
      <c r="AJ26" s="72">
        <v>3</v>
      </c>
      <c r="AK26" s="72">
        <v>1</v>
      </c>
      <c r="AL26" s="72">
        <v>1</v>
      </c>
      <c r="AM26" s="72">
        <f>SUM(AJ26:AL26)</f>
        <v>5</v>
      </c>
      <c r="AN26" s="70">
        <f>AE26+AI26+AM26</f>
        <v>10</v>
      </c>
    </row>
    <row r="27" spans="2:40" x14ac:dyDescent="0.25">
      <c r="B27" s="67" t="s">
        <v>103</v>
      </c>
      <c r="C27" s="68">
        <v>28</v>
      </c>
      <c r="D27" s="68">
        <v>11</v>
      </c>
      <c r="E27" s="68">
        <v>1</v>
      </c>
      <c r="F27" s="69">
        <v>40</v>
      </c>
      <c r="G27" s="70" t="s">
        <v>103</v>
      </c>
      <c r="H27" s="68">
        <v>25</v>
      </c>
      <c r="I27" s="68">
        <v>19</v>
      </c>
      <c r="J27" s="68">
        <v>1</v>
      </c>
      <c r="K27" s="69">
        <v>45</v>
      </c>
      <c r="L27" s="70" t="s">
        <v>103</v>
      </c>
      <c r="M27" s="68">
        <v>48</v>
      </c>
      <c r="N27" s="68">
        <v>23</v>
      </c>
      <c r="O27" s="68">
        <v>2</v>
      </c>
      <c r="P27" s="69">
        <v>73</v>
      </c>
      <c r="Q27" s="71">
        <f>F27+K27+P27</f>
        <v>158</v>
      </c>
      <c r="R27" s="72">
        <v>40</v>
      </c>
      <c r="S27" s="72"/>
      <c r="T27" s="72">
        <v>40</v>
      </c>
      <c r="U27" s="72">
        <v>45</v>
      </c>
      <c r="V27" s="72"/>
      <c r="W27" s="72">
        <v>45</v>
      </c>
      <c r="X27" s="72">
        <v>73</v>
      </c>
      <c r="Y27" s="72"/>
      <c r="Z27" s="72">
        <v>73</v>
      </c>
      <c r="AA27" s="71">
        <f>T27+W27+Z27</f>
        <v>158</v>
      </c>
      <c r="AB27" s="72"/>
      <c r="AC27" s="72"/>
      <c r="AD27" s="72"/>
      <c r="AE27" s="72">
        <f>SUM(AB27:AD27)</f>
        <v>0</v>
      </c>
      <c r="AF27" s="72">
        <v>7</v>
      </c>
      <c r="AG27" s="72">
        <v>3</v>
      </c>
      <c r="AH27" s="72">
        <v>2</v>
      </c>
      <c r="AI27" s="72">
        <f>SUM(AF27:AH27)</f>
        <v>12</v>
      </c>
      <c r="AJ27" s="72">
        <v>24</v>
      </c>
      <c r="AK27" s="72">
        <v>4</v>
      </c>
      <c r="AL27" s="72">
        <v>1</v>
      </c>
      <c r="AM27" s="72">
        <f>SUM(AJ27:AL27)</f>
        <v>29</v>
      </c>
      <c r="AN27" s="70">
        <f>AE27+AI27+AM27</f>
        <v>41</v>
      </c>
    </row>
    <row r="28" spans="2:40" s="75" customFormat="1" x14ac:dyDescent="0.25">
      <c r="B28" s="73" t="s">
        <v>110</v>
      </c>
      <c r="C28" s="74">
        <f>SUM(C24:C27)</f>
        <v>59</v>
      </c>
      <c r="D28" s="74">
        <f t="shared" ref="D28:AN28" si="8">SUM(D24:D27)</f>
        <v>14</v>
      </c>
      <c r="E28" s="74">
        <f t="shared" si="8"/>
        <v>1</v>
      </c>
      <c r="F28" s="74">
        <f t="shared" si="8"/>
        <v>74</v>
      </c>
      <c r="G28" s="74">
        <f t="shared" si="8"/>
        <v>0</v>
      </c>
      <c r="H28" s="74">
        <f t="shared" si="8"/>
        <v>77</v>
      </c>
      <c r="I28" s="74">
        <f t="shared" si="8"/>
        <v>30</v>
      </c>
      <c r="J28" s="74">
        <f t="shared" si="8"/>
        <v>1</v>
      </c>
      <c r="K28" s="74">
        <f t="shared" si="8"/>
        <v>108</v>
      </c>
      <c r="L28" s="74">
        <f t="shared" si="8"/>
        <v>0</v>
      </c>
      <c r="M28" s="74">
        <f t="shared" si="8"/>
        <v>88</v>
      </c>
      <c r="N28" s="74">
        <f t="shared" si="8"/>
        <v>38</v>
      </c>
      <c r="O28" s="74">
        <f t="shared" si="8"/>
        <v>2</v>
      </c>
      <c r="P28" s="74">
        <f t="shared" si="8"/>
        <v>128</v>
      </c>
      <c r="Q28" s="74">
        <f t="shared" si="8"/>
        <v>310</v>
      </c>
      <c r="R28" s="74">
        <f t="shared" si="8"/>
        <v>72</v>
      </c>
      <c r="S28" s="74">
        <f t="shared" si="8"/>
        <v>2</v>
      </c>
      <c r="T28" s="74">
        <f t="shared" si="8"/>
        <v>74</v>
      </c>
      <c r="U28" s="74">
        <f t="shared" si="8"/>
        <v>106</v>
      </c>
      <c r="V28" s="74">
        <f t="shared" si="8"/>
        <v>2</v>
      </c>
      <c r="W28" s="74">
        <f t="shared" si="8"/>
        <v>108</v>
      </c>
      <c r="X28" s="74">
        <f t="shared" si="8"/>
        <v>128</v>
      </c>
      <c r="Y28" s="74">
        <f t="shared" si="8"/>
        <v>0</v>
      </c>
      <c r="Z28" s="74">
        <f t="shared" si="8"/>
        <v>128</v>
      </c>
      <c r="AA28" s="74">
        <f t="shared" si="8"/>
        <v>310</v>
      </c>
      <c r="AB28" s="74">
        <f t="shared" si="8"/>
        <v>15</v>
      </c>
      <c r="AC28" s="74">
        <f t="shared" si="8"/>
        <v>8</v>
      </c>
      <c r="AD28" s="74">
        <f t="shared" si="8"/>
        <v>4</v>
      </c>
      <c r="AE28" s="74">
        <f t="shared" si="8"/>
        <v>27</v>
      </c>
      <c r="AF28" s="74">
        <f t="shared" si="8"/>
        <v>27</v>
      </c>
      <c r="AG28" s="74">
        <f t="shared" si="8"/>
        <v>4</v>
      </c>
      <c r="AH28" s="74">
        <f t="shared" si="8"/>
        <v>2</v>
      </c>
      <c r="AI28" s="74">
        <f t="shared" si="8"/>
        <v>33</v>
      </c>
      <c r="AJ28" s="74">
        <f t="shared" si="8"/>
        <v>35</v>
      </c>
      <c r="AK28" s="74">
        <f t="shared" si="8"/>
        <v>7</v>
      </c>
      <c r="AL28" s="74">
        <f t="shared" si="8"/>
        <v>4</v>
      </c>
      <c r="AM28" s="74">
        <f t="shared" si="8"/>
        <v>46</v>
      </c>
      <c r="AN28" s="74">
        <f t="shared" si="8"/>
        <v>106</v>
      </c>
    </row>
    <row r="29" spans="2:40" ht="30" x14ac:dyDescent="0.25">
      <c r="B29" s="67" t="s">
        <v>92</v>
      </c>
      <c r="C29" s="68">
        <v>17</v>
      </c>
      <c r="D29" s="68">
        <v>6</v>
      </c>
      <c r="E29" s="68"/>
      <c r="F29" s="69">
        <v>23</v>
      </c>
      <c r="G29" s="70" t="s">
        <v>92</v>
      </c>
      <c r="H29" s="68">
        <v>28</v>
      </c>
      <c r="I29" s="68">
        <v>16</v>
      </c>
      <c r="J29" s="68"/>
      <c r="K29" s="69">
        <v>44</v>
      </c>
      <c r="L29" s="70" t="s">
        <v>92</v>
      </c>
      <c r="M29" s="68">
        <v>28</v>
      </c>
      <c r="N29" s="68">
        <v>19</v>
      </c>
      <c r="O29" s="68"/>
      <c r="P29" s="69">
        <v>47</v>
      </c>
      <c r="Q29" s="71">
        <f>F29+K29+P29</f>
        <v>114</v>
      </c>
      <c r="R29" s="72">
        <v>23</v>
      </c>
      <c r="S29" s="72"/>
      <c r="T29" s="72">
        <v>23</v>
      </c>
      <c r="U29" s="72">
        <v>44</v>
      </c>
      <c r="V29" s="72"/>
      <c r="W29" s="72">
        <v>44</v>
      </c>
      <c r="X29" s="72">
        <v>47</v>
      </c>
      <c r="Y29" s="72"/>
      <c r="Z29" s="72">
        <v>47</v>
      </c>
      <c r="AA29" s="71">
        <f>T29+W29+Z29</f>
        <v>114</v>
      </c>
      <c r="AB29" s="72"/>
      <c r="AC29" s="72"/>
      <c r="AD29" s="72"/>
      <c r="AE29" s="72">
        <f>SUM(AB29:AD29)</f>
        <v>0</v>
      </c>
      <c r="AF29" s="72">
        <v>8</v>
      </c>
      <c r="AG29" s="72"/>
      <c r="AH29" s="72"/>
      <c r="AI29" s="72">
        <f>SUM(AF29:AH29)</f>
        <v>8</v>
      </c>
      <c r="AJ29" s="72">
        <v>9</v>
      </c>
      <c r="AK29" s="72">
        <v>2</v>
      </c>
      <c r="AL29" s="72">
        <v>1</v>
      </c>
      <c r="AM29" s="72">
        <f>SUM(AJ29:AL29)</f>
        <v>12</v>
      </c>
      <c r="AN29" s="70">
        <f>AE29+AI29+AM29</f>
        <v>20</v>
      </c>
    </row>
    <row r="30" spans="2:40" ht="30" x14ac:dyDescent="0.25">
      <c r="B30" s="67" t="s">
        <v>84</v>
      </c>
      <c r="C30" s="68">
        <v>3</v>
      </c>
      <c r="D30" s="68">
        <v>3</v>
      </c>
      <c r="E30" s="68"/>
      <c r="F30" s="69">
        <v>6</v>
      </c>
      <c r="G30" s="70" t="s">
        <v>84</v>
      </c>
      <c r="H30" s="68">
        <v>8</v>
      </c>
      <c r="I30" s="68">
        <v>1</v>
      </c>
      <c r="J30" s="68"/>
      <c r="K30" s="69">
        <v>9</v>
      </c>
      <c r="L30" s="70" t="s">
        <v>84</v>
      </c>
      <c r="M30" s="68">
        <v>8</v>
      </c>
      <c r="N30" s="68">
        <v>5</v>
      </c>
      <c r="O30" s="68"/>
      <c r="P30" s="69">
        <v>13</v>
      </c>
      <c r="Q30" s="71">
        <f>F30+K30+P30</f>
        <v>28</v>
      </c>
      <c r="R30" s="72">
        <v>6</v>
      </c>
      <c r="S30" s="72"/>
      <c r="T30" s="72">
        <v>6</v>
      </c>
      <c r="U30" s="72">
        <v>9</v>
      </c>
      <c r="V30" s="72"/>
      <c r="W30" s="72">
        <v>9</v>
      </c>
      <c r="X30" s="72">
        <v>13</v>
      </c>
      <c r="Y30" s="72"/>
      <c r="Z30" s="72">
        <v>13</v>
      </c>
      <c r="AA30" s="71">
        <f>T30+W30+Z30</f>
        <v>28</v>
      </c>
      <c r="AB30" s="72"/>
      <c r="AC30" s="72"/>
      <c r="AD30" s="72"/>
      <c r="AE30" s="72">
        <f>SUM(AB30:AD30)</f>
        <v>0</v>
      </c>
      <c r="AF30" s="72">
        <v>2</v>
      </c>
      <c r="AG30" s="72"/>
      <c r="AH30" s="72"/>
      <c r="AI30" s="72">
        <f>SUM(AF30:AH30)</f>
        <v>2</v>
      </c>
      <c r="AJ30" s="72">
        <v>1</v>
      </c>
      <c r="AK30" s="72"/>
      <c r="AL30" s="72"/>
      <c r="AM30" s="72">
        <f>SUM(AJ30:AL30)</f>
        <v>1</v>
      </c>
      <c r="AN30" s="70">
        <f>AE30+AI30+AM30</f>
        <v>3</v>
      </c>
    </row>
    <row r="31" spans="2:40" x14ac:dyDescent="0.25">
      <c r="B31" s="67" t="s">
        <v>93</v>
      </c>
      <c r="C31" s="68">
        <v>30</v>
      </c>
      <c r="D31" s="68">
        <v>7</v>
      </c>
      <c r="E31" s="68"/>
      <c r="F31" s="69">
        <v>37</v>
      </c>
      <c r="G31" s="70" t="s">
        <v>93</v>
      </c>
      <c r="H31" s="68">
        <v>23</v>
      </c>
      <c r="I31" s="68">
        <v>13</v>
      </c>
      <c r="J31" s="68"/>
      <c r="K31" s="69">
        <v>36</v>
      </c>
      <c r="L31" s="70" t="s">
        <v>93</v>
      </c>
      <c r="M31" s="68">
        <v>42</v>
      </c>
      <c r="N31" s="68">
        <v>13</v>
      </c>
      <c r="O31" s="68"/>
      <c r="P31" s="69">
        <v>55</v>
      </c>
      <c r="Q31" s="71">
        <f>F31+K31+P31</f>
        <v>128</v>
      </c>
      <c r="R31" s="72">
        <v>37</v>
      </c>
      <c r="S31" s="72"/>
      <c r="T31" s="72">
        <v>37</v>
      </c>
      <c r="U31" s="72">
        <v>36</v>
      </c>
      <c r="V31" s="72"/>
      <c r="W31" s="72">
        <v>36</v>
      </c>
      <c r="X31" s="72">
        <v>52</v>
      </c>
      <c r="Y31" s="72">
        <v>3</v>
      </c>
      <c r="Z31" s="72">
        <v>55</v>
      </c>
      <c r="AA31" s="71">
        <f>T31+W31+Z31</f>
        <v>128</v>
      </c>
      <c r="AB31" s="72"/>
      <c r="AC31" s="72"/>
      <c r="AD31" s="72"/>
      <c r="AE31" s="72">
        <f>SUM(AB31:AD31)</f>
        <v>0</v>
      </c>
      <c r="AF31" s="72">
        <v>9</v>
      </c>
      <c r="AG31" s="72">
        <v>4</v>
      </c>
      <c r="AH31" s="72">
        <v>1</v>
      </c>
      <c r="AI31" s="72">
        <f>SUM(AF31:AH31)</f>
        <v>14</v>
      </c>
      <c r="AJ31" s="72">
        <v>13</v>
      </c>
      <c r="AK31" s="72">
        <v>4</v>
      </c>
      <c r="AL31" s="72">
        <v>3</v>
      </c>
      <c r="AM31" s="72">
        <f>SUM(AJ31:AL31)</f>
        <v>20</v>
      </c>
      <c r="AN31" s="70">
        <f>AE31+AI31+AM31</f>
        <v>34</v>
      </c>
    </row>
    <row r="32" spans="2:40" s="75" customFormat="1" ht="30" x14ac:dyDescent="0.25">
      <c r="B32" s="73" t="s">
        <v>111</v>
      </c>
      <c r="C32" s="74">
        <f>SUM(C29:C31)</f>
        <v>50</v>
      </c>
      <c r="D32" s="74">
        <f t="shared" ref="D32:AM32" si="9">SUM(D29:D31)</f>
        <v>16</v>
      </c>
      <c r="E32" s="74">
        <f t="shared" si="9"/>
        <v>0</v>
      </c>
      <c r="F32" s="74">
        <f t="shared" si="9"/>
        <v>66</v>
      </c>
      <c r="G32" s="74">
        <f t="shared" si="9"/>
        <v>0</v>
      </c>
      <c r="H32" s="74">
        <f t="shared" si="9"/>
        <v>59</v>
      </c>
      <c r="I32" s="74">
        <f t="shared" si="9"/>
        <v>30</v>
      </c>
      <c r="J32" s="74">
        <f t="shared" si="9"/>
        <v>0</v>
      </c>
      <c r="K32" s="74">
        <f t="shared" si="9"/>
        <v>89</v>
      </c>
      <c r="L32" s="74">
        <f t="shared" si="9"/>
        <v>0</v>
      </c>
      <c r="M32" s="74">
        <f t="shared" si="9"/>
        <v>78</v>
      </c>
      <c r="N32" s="74">
        <f t="shared" si="9"/>
        <v>37</v>
      </c>
      <c r="O32" s="74">
        <f t="shared" si="9"/>
        <v>0</v>
      </c>
      <c r="P32" s="74">
        <f t="shared" si="9"/>
        <v>115</v>
      </c>
      <c r="Q32" s="74">
        <f t="shared" si="9"/>
        <v>270</v>
      </c>
      <c r="R32" s="74">
        <f t="shared" si="9"/>
        <v>66</v>
      </c>
      <c r="S32" s="74">
        <f t="shared" si="9"/>
        <v>0</v>
      </c>
      <c r="T32" s="74">
        <f t="shared" si="9"/>
        <v>66</v>
      </c>
      <c r="U32" s="74">
        <f t="shared" si="9"/>
        <v>89</v>
      </c>
      <c r="V32" s="74">
        <f t="shared" si="9"/>
        <v>0</v>
      </c>
      <c r="W32" s="74">
        <f t="shared" si="9"/>
        <v>89</v>
      </c>
      <c r="X32" s="74">
        <f t="shared" si="9"/>
        <v>112</v>
      </c>
      <c r="Y32" s="74">
        <f t="shared" si="9"/>
        <v>3</v>
      </c>
      <c r="Z32" s="74">
        <f t="shared" si="9"/>
        <v>115</v>
      </c>
      <c r="AA32" s="74">
        <f t="shared" si="9"/>
        <v>270</v>
      </c>
      <c r="AB32" s="74">
        <f t="shared" si="9"/>
        <v>0</v>
      </c>
      <c r="AC32" s="74">
        <f t="shared" si="9"/>
        <v>0</v>
      </c>
      <c r="AD32" s="74">
        <f t="shared" si="9"/>
        <v>0</v>
      </c>
      <c r="AE32" s="74">
        <f t="shared" si="9"/>
        <v>0</v>
      </c>
      <c r="AF32" s="74">
        <f t="shared" si="9"/>
        <v>19</v>
      </c>
      <c r="AG32" s="74">
        <f t="shared" si="9"/>
        <v>4</v>
      </c>
      <c r="AH32" s="74">
        <f t="shared" si="9"/>
        <v>1</v>
      </c>
      <c r="AI32" s="74">
        <f t="shared" si="9"/>
        <v>24</v>
      </c>
      <c r="AJ32" s="74">
        <f t="shared" si="9"/>
        <v>23</v>
      </c>
      <c r="AK32" s="74">
        <f t="shared" si="9"/>
        <v>6</v>
      </c>
      <c r="AL32" s="74">
        <f t="shared" si="9"/>
        <v>4</v>
      </c>
      <c r="AM32" s="74">
        <f t="shared" si="9"/>
        <v>33</v>
      </c>
      <c r="AN32" s="74">
        <f>SUM(AN29:AN31)</f>
        <v>57</v>
      </c>
    </row>
    <row r="33" spans="2:40" x14ac:dyDescent="0.25">
      <c r="B33" s="67" t="s">
        <v>83</v>
      </c>
      <c r="C33" s="68">
        <v>1</v>
      </c>
      <c r="D33" s="68">
        <v>4</v>
      </c>
      <c r="E33" s="68"/>
      <c r="F33" s="69">
        <v>5</v>
      </c>
      <c r="G33" s="70" t="s">
        <v>83</v>
      </c>
      <c r="H33" s="68">
        <v>7</v>
      </c>
      <c r="I33" s="68">
        <v>5</v>
      </c>
      <c r="J33" s="68"/>
      <c r="K33" s="69">
        <v>12</v>
      </c>
      <c r="L33" s="70" t="s">
        <v>83</v>
      </c>
      <c r="M33" s="68">
        <v>9</v>
      </c>
      <c r="N33" s="68">
        <v>16</v>
      </c>
      <c r="O33" s="68"/>
      <c r="P33" s="69">
        <v>25</v>
      </c>
      <c r="Q33" s="71">
        <f>F33+K33+P33</f>
        <v>42</v>
      </c>
      <c r="R33" s="72">
        <v>5</v>
      </c>
      <c r="S33" s="72"/>
      <c r="T33" s="72">
        <v>5</v>
      </c>
      <c r="U33" s="72">
        <v>12</v>
      </c>
      <c r="V33" s="72"/>
      <c r="W33" s="72">
        <v>12</v>
      </c>
      <c r="X33" s="72">
        <v>25</v>
      </c>
      <c r="Y33" s="72"/>
      <c r="Z33" s="72">
        <v>25</v>
      </c>
      <c r="AA33" s="71">
        <f>T33+W33+Z33</f>
        <v>42</v>
      </c>
      <c r="AB33" s="72"/>
      <c r="AC33" s="72"/>
      <c r="AD33" s="72"/>
      <c r="AE33" s="72">
        <f>SUM(AB33:AD33)</f>
        <v>0</v>
      </c>
      <c r="AF33" s="72">
        <v>2</v>
      </c>
      <c r="AG33" s="72"/>
      <c r="AH33" s="72"/>
      <c r="AI33" s="72">
        <f>SUM(AF33:AH33)</f>
        <v>2</v>
      </c>
      <c r="AJ33" s="72">
        <v>1</v>
      </c>
      <c r="AK33" s="72">
        <v>1</v>
      </c>
      <c r="AL33" s="72"/>
      <c r="AM33" s="72">
        <f>SUM(AJ33:AL33)</f>
        <v>2</v>
      </c>
      <c r="AN33" s="70">
        <f>AE33+AI33+AM33</f>
        <v>4</v>
      </c>
    </row>
    <row r="34" spans="2:40" x14ac:dyDescent="0.25">
      <c r="B34" s="67" t="s">
        <v>86</v>
      </c>
      <c r="C34" s="68">
        <v>89</v>
      </c>
      <c r="D34" s="68">
        <v>73</v>
      </c>
      <c r="E34" s="68">
        <v>3</v>
      </c>
      <c r="F34" s="69">
        <v>165</v>
      </c>
      <c r="G34" s="70" t="s">
        <v>86</v>
      </c>
      <c r="H34" s="68">
        <v>78</v>
      </c>
      <c r="I34" s="68">
        <v>46</v>
      </c>
      <c r="J34" s="68">
        <v>2</v>
      </c>
      <c r="K34" s="69">
        <v>126</v>
      </c>
      <c r="L34" s="70" t="s">
        <v>86</v>
      </c>
      <c r="M34" s="68">
        <v>47</v>
      </c>
      <c r="N34" s="68">
        <v>29</v>
      </c>
      <c r="O34" s="68">
        <v>2</v>
      </c>
      <c r="P34" s="69">
        <v>78</v>
      </c>
      <c r="Q34" s="71">
        <f>F34+K34+P34</f>
        <v>369</v>
      </c>
      <c r="R34" s="72">
        <v>165</v>
      </c>
      <c r="S34" s="72"/>
      <c r="T34" s="72">
        <v>165</v>
      </c>
      <c r="U34" s="72">
        <v>125</v>
      </c>
      <c r="V34" s="72">
        <v>1</v>
      </c>
      <c r="W34" s="72">
        <v>126</v>
      </c>
      <c r="X34" s="72">
        <v>78</v>
      </c>
      <c r="Y34" s="72"/>
      <c r="Z34" s="72">
        <v>78</v>
      </c>
      <c r="AA34" s="71">
        <f>T34+W34+Z34</f>
        <v>369</v>
      </c>
      <c r="AB34" s="72"/>
      <c r="AC34" s="72"/>
      <c r="AD34" s="72"/>
      <c r="AE34" s="72">
        <f>SUM(AB34:AD34)</f>
        <v>0</v>
      </c>
      <c r="AF34" s="72">
        <v>22</v>
      </c>
      <c r="AG34" s="72">
        <v>4</v>
      </c>
      <c r="AH34" s="72">
        <v>6</v>
      </c>
      <c r="AI34" s="72">
        <f>SUM(AF34:AH34)</f>
        <v>32</v>
      </c>
      <c r="AJ34" s="72">
        <v>18</v>
      </c>
      <c r="AK34" s="72"/>
      <c r="AL34" s="72">
        <v>5</v>
      </c>
      <c r="AM34" s="72">
        <f>SUM(AJ34:AL34)</f>
        <v>23</v>
      </c>
      <c r="AN34" s="70">
        <f>AE34+AI34+AM34</f>
        <v>55</v>
      </c>
    </row>
    <row r="35" spans="2:40" x14ac:dyDescent="0.25">
      <c r="B35" s="67" t="s">
        <v>102</v>
      </c>
      <c r="C35" s="68">
        <v>57</v>
      </c>
      <c r="D35" s="68">
        <v>49</v>
      </c>
      <c r="E35" s="68">
        <v>1</v>
      </c>
      <c r="F35" s="69">
        <v>107</v>
      </c>
      <c r="G35" s="70" t="s">
        <v>102</v>
      </c>
      <c r="H35" s="68">
        <v>79</v>
      </c>
      <c r="I35" s="68">
        <v>64</v>
      </c>
      <c r="J35" s="68">
        <v>3</v>
      </c>
      <c r="K35" s="69">
        <v>146</v>
      </c>
      <c r="L35" s="70" t="s">
        <v>102</v>
      </c>
      <c r="M35" s="68">
        <v>45</v>
      </c>
      <c r="N35" s="68">
        <v>42</v>
      </c>
      <c r="O35" s="68">
        <v>1</v>
      </c>
      <c r="P35" s="69">
        <v>88</v>
      </c>
      <c r="Q35" s="71">
        <f>F35+K35+P35</f>
        <v>341</v>
      </c>
      <c r="R35" s="72">
        <v>107</v>
      </c>
      <c r="S35" s="72"/>
      <c r="T35" s="72">
        <v>107</v>
      </c>
      <c r="U35" s="72">
        <v>146</v>
      </c>
      <c r="V35" s="72"/>
      <c r="W35" s="72">
        <v>146</v>
      </c>
      <c r="X35" s="72">
        <v>88</v>
      </c>
      <c r="Y35" s="72"/>
      <c r="Z35" s="72">
        <v>88</v>
      </c>
      <c r="AA35" s="71">
        <f>T35+W35+Z35</f>
        <v>341</v>
      </c>
      <c r="AB35" s="72"/>
      <c r="AC35" s="72"/>
      <c r="AD35" s="72"/>
      <c r="AE35" s="72">
        <f>SUM(AB35:AD35)</f>
        <v>0</v>
      </c>
      <c r="AF35" s="72">
        <v>16</v>
      </c>
      <c r="AG35" s="72">
        <v>4</v>
      </c>
      <c r="AH35" s="72">
        <v>5</v>
      </c>
      <c r="AI35" s="72">
        <f>SUM(AF35:AH35)</f>
        <v>25</v>
      </c>
      <c r="AJ35" s="72">
        <v>20</v>
      </c>
      <c r="AK35" s="72">
        <v>2</v>
      </c>
      <c r="AL35" s="72">
        <v>2</v>
      </c>
      <c r="AM35" s="72">
        <f>SUM(AJ35:AL35)</f>
        <v>24</v>
      </c>
      <c r="AN35" s="70">
        <f>AE35+AI35+AM35</f>
        <v>49</v>
      </c>
    </row>
    <row r="36" spans="2:40" s="75" customFormat="1" x14ac:dyDescent="0.25">
      <c r="B36" s="73" t="s">
        <v>112</v>
      </c>
      <c r="C36" s="74">
        <f>SUM(C33:C35)</f>
        <v>147</v>
      </c>
      <c r="D36" s="74">
        <f t="shared" ref="D36:AN36" si="10">SUM(D33:D35)</f>
        <v>126</v>
      </c>
      <c r="E36" s="74">
        <f t="shared" si="10"/>
        <v>4</v>
      </c>
      <c r="F36" s="74">
        <f t="shared" si="10"/>
        <v>277</v>
      </c>
      <c r="G36" s="74">
        <f t="shared" si="10"/>
        <v>0</v>
      </c>
      <c r="H36" s="74">
        <f t="shared" si="10"/>
        <v>164</v>
      </c>
      <c r="I36" s="74">
        <f t="shared" si="10"/>
        <v>115</v>
      </c>
      <c r="J36" s="74">
        <f t="shared" si="10"/>
        <v>5</v>
      </c>
      <c r="K36" s="74">
        <f t="shared" si="10"/>
        <v>284</v>
      </c>
      <c r="L36" s="74">
        <f t="shared" si="10"/>
        <v>0</v>
      </c>
      <c r="M36" s="74">
        <f t="shared" si="10"/>
        <v>101</v>
      </c>
      <c r="N36" s="74">
        <f t="shared" si="10"/>
        <v>87</v>
      </c>
      <c r="O36" s="74">
        <f t="shared" si="10"/>
        <v>3</v>
      </c>
      <c r="P36" s="74">
        <f t="shared" si="10"/>
        <v>191</v>
      </c>
      <c r="Q36" s="74">
        <f t="shared" si="10"/>
        <v>752</v>
      </c>
      <c r="R36" s="74">
        <f t="shared" si="10"/>
        <v>277</v>
      </c>
      <c r="S36" s="74">
        <f t="shared" si="10"/>
        <v>0</v>
      </c>
      <c r="T36" s="74">
        <f t="shared" si="10"/>
        <v>277</v>
      </c>
      <c r="U36" s="74">
        <f t="shared" si="10"/>
        <v>283</v>
      </c>
      <c r="V36" s="74">
        <f t="shared" si="10"/>
        <v>1</v>
      </c>
      <c r="W36" s="74">
        <f t="shared" si="10"/>
        <v>284</v>
      </c>
      <c r="X36" s="74">
        <f t="shared" si="10"/>
        <v>191</v>
      </c>
      <c r="Y36" s="74">
        <f t="shared" si="10"/>
        <v>0</v>
      </c>
      <c r="Z36" s="74">
        <f t="shared" si="10"/>
        <v>191</v>
      </c>
      <c r="AA36" s="74">
        <f t="shared" si="10"/>
        <v>752</v>
      </c>
      <c r="AB36" s="74">
        <f t="shared" si="10"/>
        <v>0</v>
      </c>
      <c r="AC36" s="74">
        <f t="shared" si="10"/>
        <v>0</v>
      </c>
      <c r="AD36" s="74">
        <f t="shared" si="10"/>
        <v>0</v>
      </c>
      <c r="AE36" s="74">
        <f t="shared" si="10"/>
        <v>0</v>
      </c>
      <c r="AF36" s="74">
        <f t="shared" si="10"/>
        <v>40</v>
      </c>
      <c r="AG36" s="74">
        <f t="shared" si="10"/>
        <v>8</v>
      </c>
      <c r="AH36" s="74">
        <f t="shared" si="10"/>
        <v>11</v>
      </c>
      <c r="AI36" s="74">
        <f t="shared" si="10"/>
        <v>59</v>
      </c>
      <c r="AJ36" s="74">
        <f t="shared" si="10"/>
        <v>39</v>
      </c>
      <c r="AK36" s="74">
        <f t="shared" si="10"/>
        <v>3</v>
      </c>
      <c r="AL36" s="74">
        <f t="shared" si="10"/>
        <v>7</v>
      </c>
      <c r="AM36" s="74">
        <f t="shared" si="10"/>
        <v>49</v>
      </c>
      <c r="AN36" s="74">
        <f t="shared" si="10"/>
        <v>108</v>
      </c>
    </row>
    <row r="37" spans="2:40" x14ac:dyDescent="0.25">
      <c r="B37" s="76" t="s">
        <v>65</v>
      </c>
      <c r="C37" s="71">
        <f>C36+C32+C28+C23+C18</f>
        <v>792</v>
      </c>
      <c r="D37" s="71">
        <f t="shared" ref="D37:AN37" si="11">D36+D32+D28+D23+D18</f>
        <v>432</v>
      </c>
      <c r="E37" s="71">
        <f t="shared" si="11"/>
        <v>11</v>
      </c>
      <c r="F37" s="71">
        <f t="shared" si="11"/>
        <v>1235</v>
      </c>
      <c r="G37" s="71">
        <f t="shared" si="11"/>
        <v>0</v>
      </c>
      <c r="H37" s="71">
        <f t="shared" si="11"/>
        <v>766</v>
      </c>
      <c r="I37" s="71">
        <f t="shared" si="11"/>
        <v>409</v>
      </c>
      <c r="J37" s="71">
        <f t="shared" si="11"/>
        <v>10</v>
      </c>
      <c r="K37" s="71">
        <f t="shared" si="11"/>
        <v>1185</v>
      </c>
      <c r="L37" s="71">
        <f t="shared" si="11"/>
        <v>0</v>
      </c>
      <c r="M37" s="71">
        <f t="shared" si="11"/>
        <v>649</v>
      </c>
      <c r="N37" s="71">
        <f t="shared" si="11"/>
        <v>365</v>
      </c>
      <c r="O37" s="71">
        <f t="shared" si="11"/>
        <v>10</v>
      </c>
      <c r="P37" s="71">
        <f t="shared" si="11"/>
        <v>1024</v>
      </c>
      <c r="Q37" s="71">
        <f t="shared" si="11"/>
        <v>3444</v>
      </c>
      <c r="R37" s="71">
        <f t="shared" si="11"/>
        <v>1230</v>
      </c>
      <c r="S37" s="71">
        <f t="shared" si="11"/>
        <v>5</v>
      </c>
      <c r="T37" s="71">
        <f t="shared" si="11"/>
        <v>1235</v>
      </c>
      <c r="U37" s="71">
        <f t="shared" si="11"/>
        <v>1180</v>
      </c>
      <c r="V37" s="71">
        <f t="shared" si="11"/>
        <v>5</v>
      </c>
      <c r="W37" s="71">
        <f t="shared" si="11"/>
        <v>1185</v>
      </c>
      <c r="X37" s="71">
        <f t="shared" si="11"/>
        <v>1019</v>
      </c>
      <c r="Y37" s="71">
        <f t="shared" si="11"/>
        <v>5</v>
      </c>
      <c r="Z37" s="71">
        <f t="shared" si="11"/>
        <v>1024</v>
      </c>
      <c r="AA37" s="71">
        <f t="shared" si="11"/>
        <v>3444</v>
      </c>
      <c r="AB37" s="71">
        <f t="shared" si="11"/>
        <v>268</v>
      </c>
      <c r="AC37" s="71">
        <f t="shared" si="11"/>
        <v>40</v>
      </c>
      <c r="AD37" s="71">
        <f t="shared" si="11"/>
        <v>36</v>
      </c>
      <c r="AE37" s="71">
        <f t="shared" si="11"/>
        <v>344</v>
      </c>
      <c r="AF37" s="71">
        <f t="shared" si="11"/>
        <v>262</v>
      </c>
      <c r="AG37" s="71">
        <f t="shared" si="11"/>
        <v>39</v>
      </c>
      <c r="AH37" s="71">
        <f t="shared" si="11"/>
        <v>33</v>
      </c>
      <c r="AI37" s="71">
        <f t="shared" si="11"/>
        <v>334</v>
      </c>
      <c r="AJ37" s="71">
        <f t="shared" si="11"/>
        <v>225</v>
      </c>
      <c r="AK37" s="71">
        <f t="shared" si="11"/>
        <v>37</v>
      </c>
      <c r="AL37" s="71">
        <f t="shared" si="11"/>
        <v>31</v>
      </c>
      <c r="AM37" s="71">
        <f t="shared" si="11"/>
        <v>293</v>
      </c>
      <c r="AN37" s="71">
        <f t="shared" si="11"/>
        <v>971</v>
      </c>
    </row>
  </sheetData>
  <mergeCells count="19">
    <mergeCell ref="U4:W4"/>
    <mergeCell ref="X4:Z4"/>
    <mergeCell ref="AA4:AA5"/>
    <mergeCell ref="AB4:AE4"/>
    <mergeCell ref="B1:AN1"/>
    <mergeCell ref="B3:B5"/>
    <mergeCell ref="C3:Q3"/>
    <mergeCell ref="R3:AA3"/>
    <mergeCell ref="AB3:AN3"/>
    <mergeCell ref="C4:F4"/>
    <mergeCell ref="G4:G5"/>
    <mergeCell ref="H4:K4"/>
    <mergeCell ref="L4:L5"/>
    <mergeCell ref="M4:P4"/>
    <mergeCell ref="AF4:AI4"/>
    <mergeCell ref="AJ4:AM4"/>
    <mergeCell ref="AN4:AN5"/>
    <mergeCell ref="Q4:Q5"/>
    <mergeCell ref="R4:T4"/>
  </mergeCells>
  <pageMargins left="0.2" right="1.26" top="0.37" bottom="0.75" header="0.3" footer="0.3"/>
  <pageSetup paperSize="5" scale="7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Rekap sesuai kuota awal OKKK</vt:lpstr>
      <vt:lpstr>Rkp sesuai kuota awal print ok</vt:lpstr>
      <vt:lpstr>BTA &amp; MOTIV</vt:lpstr>
      <vt:lpstr>GABUNG PIL 1 &amp; 2</vt:lpstr>
      <vt:lpstr>'BTA &amp; MOTIV'!Print_Area</vt:lpstr>
      <vt:lpstr>'GABUNG PIL 1 &amp; 2'!Print_Area</vt:lpstr>
      <vt:lpstr>'Rekap sesuai kuota awal OKKK'!Print_Area</vt:lpstr>
      <vt:lpstr>'Rkp sesuai kuota awal print ok'!Print_Area</vt:lpstr>
    </vt:vector>
  </TitlesOfParts>
  <Company>IAIN Antasari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ABDEE #16</dc:creator>
  <cp:lastModifiedBy>Lenovo</cp:lastModifiedBy>
  <cp:lastPrinted>2018-09-24T07:55:28Z</cp:lastPrinted>
  <dcterms:created xsi:type="dcterms:W3CDTF">2012-07-23T03:19:19Z</dcterms:created>
  <dcterms:modified xsi:type="dcterms:W3CDTF">2023-11-10T01:16:50Z</dcterms:modified>
</cp:coreProperties>
</file>